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a.casillas\Downloads\"/>
    </mc:Choice>
  </mc:AlternateContent>
  <bookViews>
    <workbookView xWindow="0" yWindow="0" windowWidth="20490" windowHeight="7500"/>
  </bookViews>
  <sheets>
    <sheet name="Pronóstico_Inicial_2026" sheetId="1" r:id="rId1"/>
  </sheets>
  <definedNames>
    <definedName name="\a">#REF!</definedName>
    <definedName name="__BAL2000">#REF!</definedName>
    <definedName name="_011100">#REF!</definedName>
    <definedName name="_BAL2000">#REF!</definedName>
    <definedName name="_CAS15">#REF!</definedName>
    <definedName name="_CAS7">#REF!</definedName>
    <definedName name="_Fill" hidden="1">#REF!</definedName>
    <definedName name="_xlnm._FilterDatabase" localSheetId="0" hidden="1">Pronóstico_Inicial_2026!$A$3:$O$558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egression_Int" hidden="1">1</definedName>
    <definedName name="_Sort" hidden="1">#REF!</definedName>
    <definedName name="_SUB15">#REF!</definedName>
    <definedName name="_SUB7">#REF!</definedName>
    <definedName name="_TAR15">#REF!</definedName>
    <definedName name="_TAR7">#REF!</definedName>
    <definedName name="_xlcn.WorksheetConnection_DetallecombinacionesA1AG73661" hidden="1">#REF!</definedName>
    <definedName name="_xlcn.WorksheetConnection_SAPAL_Balanza_a_detalle_cargos_A1W41941" hidden="1">#REF!</definedName>
    <definedName name="_xlcn.WorksheetConnection_SAPAL_Balanza_a_detalle_cargos_A1W41961" hidden="1">#REF!</definedName>
    <definedName name="_xlcn.WorksheetConnection_SAPAL_Balanza_a_detalle_cargos_A1W61171" hidden="1">#REF!</definedName>
    <definedName name="_xlcn.WorksheetConnection_SAPAL_Balanza_a_detalle_cargos_A1W611711" hidden="1">#REF!</definedName>
    <definedName name="_xlcn.WorksheetConnection_SAPAL_Balanza_a_detalle_cargos_A1W62481" hidden="1">#REF!</definedName>
    <definedName name="_xlcn.WorksheetConnection_SAPAL_Balanza_a_detalle_cargos_A1W624811" hidden="1">#REF!</definedName>
    <definedName name="_xlcn.WorksheetConnection_SAPAL_Balanza_a_detalle_cargos_A1W624821" hidden="1">#REF!</definedName>
    <definedName name="_xlcn.WorksheetConnection_SAPAL_Balanza_a_detalle_cargos_A1W624831" hidden="1">#REF!</definedName>
    <definedName name="_xlcn.WorksheetConnection_SAPAL_Balanza_a_detalle_cargos_A1W624841" hidden="1">#REF!</definedName>
    <definedName name="_xlcn.WorksheetConnection_SAPAL_Balanza_a_detalle_cargos_A1W65751" hidden="1">#REF!</definedName>
    <definedName name="_xlcn.WorksheetConnection_SAPAL_Balanza_a_detalle_cargos_A1W657511" hidden="1">#REF!</definedName>
    <definedName name="a">#REF!</definedName>
    <definedName name="A_IMPRESIÓN_IM">#REF!</definedName>
    <definedName name="aa">#REF!</definedName>
    <definedName name="AAA" localSheetId="0" hidden="1">{#N/A,#N/A,FALSE,"Aging Summary";#N/A,#N/A,FALSE,"Ratio Analysis";#N/A,#N/A,FALSE,"Test 120 Day Accts";#N/A,#N/A,FALSE,"Tickmarks"}</definedName>
    <definedName name="AAA" hidden="1">{#N/A,#N/A,FALSE,"Aging Summary";#N/A,#N/A,FALSE,"Ratio Analysis";#N/A,#N/A,FALSE,"Test 120 Day Accts";#N/A,#N/A,FALSE,"Tickmarks"}</definedName>
    <definedName name="aaaa">#REF!</definedName>
    <definedName name="aaaaaaaa">#REF!</definedName>
    <definedName name="aaaaaaaaaaaa">#REF!</definedName>
    <definedName name="Abono">#REF!</definedName>
    <definedName name="abonom">#REF!</definedName>
    <definedName name="ABRIL">#REF!</definedName>
    <definedName name="Acumulado_Vivero">#REF!</definedName>
    <definedName name="Agrupacion">#REF!</definedName>
    <definedName name="AL">#REF!</definedName>
    <definedName name="Amb.">#REF!</definedName>
    <definedName name="Ambito">#REF!</definedName>
    <definedName name="Ámbito">#REF!</definedName>
    <definedName name="Anexo01">#REF!</definedName>
    <definedName name="Anexo02">#REF!</definedName>
    <definedName name="Anexo03">#REF!</definedName>
    <definedName name="Anexo04">#REF!</definedName>
    <definedName name="Anexo05">#REF!</definedName>
    <definedName name="Anexo06">#REF!</definedName>
    <definedName name="Anexo07">#REF!</definedName>
    <definedName name="Anexo08">#REF!</definedName>
    <definedName name="Anexo09">#REF!</definedName>
    <definedName name="Anexo10">#REF!</definedName>
    <definedName name="Anexo11">#REF!</definedName>
    <definedName name="Anexo12">#REF!</definedName>
    <definedName name="Anexo13">#REF!</definedName>
    <definedName name="Anexo14">#REF!</definedName>
    <definedName name="Anexo15">#REF!</definedName>
    <definedName name="Anexo16">#REF!</definedName>
    <definedName name="Anexo17">#REF!</definedName>
    <definedName name="Anexo18">#REF!</definedName>
    <definedName name="Anexo19">#REF!</definedName>
    <definedName name="Anexo20">#REF!</definedName>
    <definedName name="Anexo21">#REF!</definedName>
    <definedName name="Anexo22">#REF!</definedName>
    <definedName name="Anexo23">#REF!</definedName>
    <definedName name="Anexo24">#REF!</definedName>
    <definedName name="Anexo25">#REF!</definedName>
    <definedName name="Anexo26">#REF!</definedName>
    <definedName name="Anexo27">#REF!</definedName>
    <definedName name="ANEXO4AÑOANTERIOR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niversarios">#REF!</definedName>
    <definedName name="Año">#REF!</definedName>
    <definedName name="Año_Actual">#REF!</definedName>
    <definedName name="Años_Anteriores">#REF!</definedName>
    <definedName name="Años_Posteriores">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ARA_Threshold">#REF!</definedName>
    <definedName name="ARP_Threshold">#REF!</definedName>
    <definedName name="AS2DocOpenMode" hidden="1">"AS2DocumentEdit"</definedName>
    <definedName name="AS2HasNoAutoHeaderFooter" hidden="1">" "</definedName>
    <definedName name="AS2NamedRange" hidden="1">30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alanza">#REF!</definedName>
    <definedName name="BalzaAbr">#REF!</definedName>
    <definedName name="BalzaEne">#REF!</definedName>
    <definedName name="BalzaFeb">#REF!</definedName>
    <definedName name="BalzaJun">#REF!</definedName>
    <definedName name="BalzaMar">#REF!</definedName>
    <definedName name="BalzaMay">#REF!</definedName>
    <definedName name="BANCOS">#REF!</definedName>
    <definedName name="BANOBRAS">DATE(YEAR(Loan_Start),MONTH(Loan_Start)+Payment_Number,DAY(Loan_Start))</definedName>
    <definedName name="BANORTE">IF(Payment_Number&lt;=Number_of_Payments,1,0)</definedName>
    <definedName name="Base">#REF!</definedName>
    <definedName name="Base_datos_IM">#REF!</definedName>
    <definedName name="Base_de_datos">#REF!</definedName>
    <definedName name="BBB" localSheetId="0" hidden="1">{#N/A,#N/A,FALSE,"Aging Summary";#N/A,#N/A,FALSE,"Ratio Analysis";#N/A,#N/A,FALSE,"Test 120 Day Accts";#N/A,#N/A,FALSE,"Tickmarks"}</definedName>
    <definedName name="BBB" hidden="1">{#N/A,#N/A,FALSE,"Aging Summary";#N/A,#N/A,FALSE,"Ratio Analysis";#N/A,#N/A,FALSE,"Test 120 Day Accts";#N/A,#N/A,FALSE,"Tickmarks"}</definedName>
    <definedName name="BENERUR">#REF!</definedName>
    <definedName name="BENEURB">#REF!</definedName>
    <definedName name="BG">#REF!</definedName>
    <definedName name="BG_Del" hidden="1">15</definedName>
    <definedName name="BG_Ins" hidden="1">4</definedName>
    <definedName name="BG_Mod" hidden="1">6</definedName>
    <definedName name="BGMIGUE">#REF!</definedName>
    <definedName name="BLZMYRAJUS">#REF!</definedName>
    <definedName name="BlzMyrCAjus">#REF!</definedName>
    <definedName name="C.I.C.">#REF!</definedName>
    <definedName name="C.I.D.">#REF!</definedName>
    <definedName name="C_Pago">#REF!</definedName>
    <definedName name="ca">#REF!</definedName>
    <definedName name="cambio">#REF!</definedName>
    <definedName name="CAP">#REF!</definedName>
    <definedName name="Cargo">#REF!</definedName>
    <definedName name="cargom">#REF!</definedName>
    <definedName name="CAS">#REF!</definedName>
    <definedName name="cas_base">#REF!</definedName>
    <definedName name="cat">#REF!</definedName>
    <definedName name="catalogo1">#REF!</definedName>
    <definedName name="Categoría">#REF!</definedName>
    <definedName name="Categorias">OFFSET(#REF!, 0, 0, COUNTA(#REF!) - 1)</definedName>
    <definedName name="Categorías_Acción">#REF!</definedName>
    <definedName name="Categorías_Campaña_y_Programa">#REF!</definedName>
    <definedName name="Categorías_Estudio_y_Proyectos">#REF!</definedName>
    <definedName name="Categorías_Obra">#REF!</definedName>
    <definedName name="CATORCE">#REF!</definedName>
    <definedName name="CCC" localSheetId="0" hidden="1">{#N/A,#N/A,FALSE,"Aging Summary";#N/A,#N/A,FALSE,"Ratio Analysis";#N/A,#N/A,FALSE,"Test 120 Day Accts";#N/A,#N/A,FALSE,"Tickmarks"}</definedName>
    <definedName name="CCC" hidden="1">{#N/A,#N/A,FALSE,"Aging Summary";#N/A,#N/A,FALSE,"Ratio Analysis";#N/A,#N/A,FALSE,"Test 120 Day Accts";#N/A,#N/A,FALSE,"Tickmarks"}</definedName>
    <definedName name="CHIcp">#REF!</definedName>
    <definedName name="CHIrp">#REF!</definedName>
    <definedName name="cierreDIF">#REF!</definedName>
    <definedName name="cierreJA">#REF!</definedName>
    <definedName name="cierreRT">#REF!</definedName>
    <definedName name="cinco">#REF!</definedName>
    <definedName name="CM">#REF!</definedName>
    <definedName name="COG">#REF!</definedName>
    <definedName name="ColAnx01">#REF!</definedName>
    <definedName name="Colanx02">#REF!</definedName>
    <definedName name="ColAnx03">#REF!</definedName>
    <definedName name="ColAnx04">#REF!</definedName>
    <definedName name="ColAnx05">#REF!</definedName>
    <definedName name="ColAnx07">#REF!</definedName>
    <definedName name="ColAnx08">#REF!</definedName>
    <definedName name="ColAnx09">#REF!</definedName>
    <definedName name="ColAnx11">#REF!</definedName>
    <definedName name="ColAnx12">#REF!</definedName>
    <definedName name="ColAnx14">#REF!</definedName>
    <definedName name="ColAnx15">#REF!</definedName>
    <definedName name="ColAnx16">#REF!</definedName>
    <definedName name="ColAnx17">#REF!</definedName>
    <definedName name="ColAnx18">#REF!</definedName>
    <definedName name="ColAnx21">#REF!</definedName>
    <definedName name="ColAnx22">#REF!</definedName>
    <definedName name="ColAnx23">#REF!</definedName>
    <definedName name="ColAnx24">#REF!</definedName>
    <definedName name="ColAnx25">#REF!</definedName>
    <definedName name="comboPartida">#REF!</definedName>
    <definedName name="comision">#REF!</definedName>
    <definedName name="COMPARATIVO_INICIO_CON_FIN_DE_AÑO">#REF!</definedName>
    <definedName name="CONCILIACION">#REF!</definedName>
    <definedName name="conciliDic" localSheetId="0" hidden="1">{#N/A,#N/A,FALSE,"Aging Summary";#N/A,#N/A,FALSE,"Ratio Analysis";#N/A,#N/A,FALSE,"Test 120 Day Accts";#N/A,#N/A,FALSE,"Tickmarks"}</definedName>
    <definedName name="conciliDic" hidden="1">{#N/A,#N/A,FALSE,"Aging Summary";#N/A,#N/A,FALSE,"Ratio Analysis";#N/A,#N/A,FALSE,"Test 120 Day Accts";#N/A,#N/A,FALSE,"Tickmarks"}</definedName>
    <definedName name="concilpresZ" localSheetId="0" hidden="1">{#N/A,#N/A,FALSE,"Aging Summary";#N/A,#N/A,FALSE,"Ratio Analysis";#N/A,#N/A,FALSE,"Test 120 Day Accts";#N/A,#N/A,FALSE,"Tickmarks"}</definedName>
    <definedName name="concilpresZ" hidden="1">{#N/A,#N/A,FALSE,"Aging Summary";#N/A,#N/A,FALSE,"Ratio Analysis";#N/A,#N/A,FALSE,"Test 120 Day Accts";#N/A,#N/A,FALSE,"Tickmarks"}</definedName>
    <definedName name="Consulta3">#REF!</definedName>
    <definedName name="Consulta4">#REF!</definedName>
    <definedName name="continuidad">#REF!</definedName>
    <definedName name="COSTOMDP">#REF!</definedName>
    <definedName name="_xlnm.Criteria">#REF!</definedName>
    <definedName name="Cta">#REF!</definedName>
    <definedName name="cua1preaudit">#REF!</definedName>
    <definedName name="cua1z">#REF!</definedName>
    <definedName name="cua2chile">#REF!</definedName>
    <definedName name="Cuadro_181">#REF!</definedName>
    <definedName name="Cuadro_182">#REF!</definedName>
    <definedName name="cuatro">#REF!</definedName>
    <definedName name="D">#REF!</definedName>
    <definedName name="D.C">#REF!</definedName>
    <definedName name="D.CR">#REF!</definedName>
    <definedName name="D.H">#REF!</definedName>
    <definedName name="D.I">#REF!</definedName>
    <definedName name="D.J">#REF!</definedName>
    <definedName name="D.NORO">#REF!</definedName>
    <definedName name="D.NORT">#REF!</definedName>
    <definedName name="D.O">#REF!</definedName>
    <definedName name="D_Centro">#REF!</definedName>
    <definedName name="D_Crecimiento">#REF!</definedName>
    <definedName name="D_Hilamas">#REF!</definedName>
    <definedName name="D_Industrial">#REF!</definedName>
    <definedName name="D_Joyas">#REF!</definedName>
    <definedName name="D_Norote">#REF!</definedName>
    <definedName name="D_Norte">#REF!</definedName>
    <definedName name="D_Ote">#REF!</definedName>
    <definedName name="data">#REF!</definedName>
    <definedName name="DATAABR">#REF!</definedName>
    <definedName name="DATAAGO">#REF!</definedName>
    <definedName name="DATADIC">#REF!</definedName>
    <definedName name="DATAENE">#REF!</definedName>
    <definedName name="DATAFEB">#REF!</definedName>
    <definedName name="DATAJUL">#REF!</definedName>
    <definedName name="DATAJUN">#REF!</definedName>
    <definedName name="DATAMAR">#REF!</definedName>
    <definedName name="DATAMAY">#REF!</definedName>
    <definedName name="DATANOV">#REF!</definedName>
    <definedName name="DATAOCT">#REF!</definedName>
    <definedName name="DATASEP">#REF!</definedName>
    <definedName name="dd">#REF!</definedName>
    <definedName name="DDD" localSheetId="0" hidden="1">{#N/A,#N/A,FALSE,"Aging Summary";#N/A,#N/A,FALSE,"Ratio Analysis";#N/A,#N/A,FALSE,"Test 120 Day Accts";#N/A,#N/A,FALSE,"Tickmarks"}</definedName>
    <definedName name="DDD" hidden="1">{#N/A,#N/A,FALSE,"Aging Summary";#N/A,#N/A,FALSE,"Ratio Analysis";#N/A,#N/A,FALSE,"Test 120 Day Accts";#N/A,#N/A,FALSE,"Tickmarks"}</definedName>
    <definedName name="de">#REF!</definedName>
    <definedName name="Debe">#REF!</definedName>
    <definedName name="Deflacionado">#REF!</definedName>
    <definedName name="dependencia">#REF!</definedName>
    <definedName name="DEPENDENCIAS">#REF!</definedName>
    <definedName name="DEPRE">#REF!</definedName>
    <definedName name="dewfgt">#REF!</definedName>
    <definedName name="dfrv">#REF!</definedName>
    <definedName name="DiasCategorias">#REF!</definedName>
    <definedName name="Dic00">#REF!</definedName>
    <definedName name="DicMayor">#REF!</definedName>
    <definedName name="diez">#REF!</definedName>
    <definedName name="DIEZYOCHO">#REF!</definedName>
    <definedName name="DIEZYSEIS">#REF!</definedName>
    <definedName name="DIEZYSIETE">#REF!</definedName>
    <definedName name="DisplayArea">#REF!</definedName>
    <definedName name="DM">#REF!</definedName>
    <definedName name="doce">#REF!</definedName>
    <definedName name="dos">#REF!</definedName>
    <definedName name="dq">#REF!</definedName>
    <definedName name="DT">#REF!</definedName>
    <definedName name="DU">#REF!</definedName>
    <definedName name="e">#REF!</definedName>
    <definedName name="E.1">#REF!</definedName>
    <definedName name="E.2">#REF!</definedName>
    <definedName name="E.3">#REF!</definedName>
    <definedName name="E.4">#REF!</definedName>
    <definedName name="E.5">#REF!</definedName>
    <definedName name="E.NODO1">#REF!</definedName>
    <definedName name="E1.1">#REF!</definedName>
    <definedName name="E1.2">#REF!</definedName>
    <definedName name="E1.3">#REF!</definedName>
    <definedName name="E2.1">#REF!</definedName>
    <definedName name="E2.2">#REF!</definedName>
    <definedName name="E2.3">#REF!</definedName>
    <definedName name="E2.4">#REF!</definedName>
    <definedName name="E2.5">#REF!</definedName>
    <definedName name="E2.6">#REF!</definedName>
    <definedName name="E3.1">#REF!</definedName>
    <definedName name="E3.2">#REF!</definedName>
    <definedName name="E3.3">#REF!</definedName>
    <definedName name="E3.4">#REF!</definedName>
    <definedName name="E3.5">#REF!</definedName>
    <definedName name="e3ed">#REF!</definedName>
    <definedName name="E4.1">#REF!</definedName>
    <definedName name="E4.2">#REF!</definedName>
    <definedName name="E4.3">#REF!</definedName>
    <definedName name="E4.4">#REF!</definedName>
    <definedName name="E4.5">#REF!</definedName>
    <definedName name="E5.1">#REF!</definedName>
    <definedName name="E5.2">#REF!</definedName>
    <definedName name="E5.3">#REF!</definedName>
    <definedName name="E5.4">#REF!</definedName>
    <definedName name="E5.5">#REF!</definedName>
    <definedName name="E5.6">#REF!</definedName>
    <definedName name="E5.7">#REF!</definedName>
    <definedName name="EBMcp">#REF!</definedName>
    <definedName name="EBMrp">#REF!</definedName>
    <definedName name="edir">#REF!</definedName>
    <definedName name="EDO_RESULT">#REF!</definedName>
    <definedName name="egt">#REF!</definedName>
    <definedName name="egtr">#REF!</definedName>
    <definedName name="EH">#REF!</definedName>
    <definedName name="Ejercicio">#REF!</definedName>
    <definedName name="EJES">#REF!</definedName>
    <definedName name="elowmfhjbknlmñlqwmejfh">#REF!</definedName>
    <definedName name="ENERO">#REF!</definedName>
    <definedName name="ENTE_PUBLICO_A">#REF!</definedName>
    <definedName name="ENTIDAD">#REF!</definedName>
    <definedName name="Equis">#REF!</definedName>
    <definedName name="eqw">#REF!</definedName>
    <definedName name="ere">#REF!</definedName>
    <definedName name="eret">#REF!</definedName>
    <definedName name="Estrategias">#REF!</definedName>
    <definedName name="et">#REF!</definedName>
    <definedName name="ewe">#REF!</definedName>
    <definedName name="ewqeq">#REF!</definedName>
    <definedName name="ewqew">#REF!</definedName>
    <definedName name="ewr435t">#REF!</definedName>
    <definedName name="F_nom">#REF!</definedName>
    <definedName name="F_P_P">#REF!</definedName>
    <definedName name="Fac_ind">#REF!</definedName>
    <definedName name="factibilidad">#REF!</definedName>
    <definedName name="factor">#REF!</definedName>
    <definedName name="FEBRERO">#REF!</definedName>
    <definedName name="Fec_ind">#REF!</definedName>
    <definedName name="FechaDeInicioelañoFiscal">#REF!</definedName>
    <definedName name="FechaInicio">#REF!</definedName>
    <definedName name="fefr">#REF!</definedName>
    <definedName name="fer">#REF!</definedName>
    <definedName name="fere">#REF!</definedName>
    <definedName name="Feriados">#REF!</definedName>
    <definedName name="few">#REF!</definedName>
    <definedName name="fewrf">#REF!</definedName>
    <definedName name="fff">#REF!</definedName>
    <definedName name="ffre">#REF!</definedName>
    <definedName name="fgfg">#REF!</definedName>
    <definedName name="fhyf">#REF!</definedName>
    <definedName name="fmi">#REF!</definedName>
    <definedName name="fr">#REF!</definedName>
    <definedName name="frerf">#REF!</definedName>
    <definedName name="g">#REF!</definedName>
    <definedName name="gaigajogi">#REF!</definedName>
    <definedName name="GANCINF">#REF!</definedName>
    <definedName name="GASTO_E_FIN_01">#REF!</definedName>
    <definedName name="GASTO_E_FIN_02">#REF!</definedName>
    <definedName name="GASTO_E_FIN_03">#REF!</definedName>
    <definedName name="GASTO_E_FIN_04">#REF!</definedName>
    <definedName name="GASTO_E_FIN_05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ge">#REF!</definedName>
    <definedName name="gergt">#REF!</definedName>
    <definedName name="geth">#REF!</definedName>
    <definedName name="getsrhytjuyf">#REF!</definedName>
    <definedName name="gkgk">#REF!</definedName>
    <definedName name="gkglh">#REF!</definedName>
    <definedName name="grg">#REF!</definedName>
    <definedName name="gte">#REF!</definedName>
    <definedName name="gtegte">#REF!</definedName>
    <definedName name="gtr">#REF!</definedName>
    <definedName name="gtret">#REF!</definedName>
    <definedName name="gtrg">#REF!</definedName>
    <definedName name="gtrgt">#REF!</definedName>
    <definedName name="gtrgtr">#REF!</definedName>
    <definedName name="gtrtg">#REF!</definedName>
    <definedName name="h">#REF!</definedName>
    <definedName name="HA">#REF!</definedName>
    <definedName name="Haber">#REF!</definedName>
    <definedName name="HAR">#REF!</definedName>
    <definedName name="Header_Row">ROW(#REF!)</definedName>
    <definedName name="HFEcp">#REF!</definedName>
    <definedName name="HFErp">#REF!</definedName>
    <definedName name="HFINCcp">#REF!</definedName>
    <definedName name="HFINCrp">#REF!</definedName>
    <definedName name="HFSArp">#REF!</definedName>
    <definedName name="hghyt">#REF!</definedName>
    <definedName name="hgj">#REF!</definedName>
    <definedName name="hh">#REF!</definedName>
    <definedName name="Hidden_13">#REF!</definedName>
    <definedName name="Hidden_24">#REF!</definedName>
    <definedName name="Hidden_35">#REF!</definedName>
    <definedName name="Hidden_416">#REF!</definedName>
    <definedName name="Hidden_517">#REF!</definedName>
    <definedName name="Hidden_520">#REF!</definedName>
    <definedName name="Hidden_621">#REF!</definedName>
    <definedName name="Hidden_627">#REF!</definedName>
    <definedName name="Hidden_728">#REF!</definedName>
    <definedName name="hjg">#REF!</definedName>
    <definedName name="hkh">#REF!</definedName>
    <definedName name="HOLA">#REF!</definedName>
    <definedName name="HORTIFRUT_INC">#REF!</definedName>
    <definedName name="hthtr">#REF!</definedName>
    <definedName name="hy">#REF!</definedName>
    <definedName name="hyrhy">#REF!</definedName>
    <definedName name="hythyt">#REF!</definedName>
    <definedName name="i">#REF!</definedName>
    <definedName name="IDCategorias">OFFSET(#REF!, 0, 0, COUNTA(#REF!) - 1)</definedName>
    <definedName name="igijsdnfoñhdrnok">#REF!</definedName>
    <definedName name="iilkoulo">#REF!</definedName>
    <definedName name="ik">#REF!</definedName>
    <definedName name="ikhgju">#REF!</definedName>
    <definedName name="ikiuyki">#REF!</definedName>
    <definedName name="iku">#REF!</definedName>
    <definedName name="il">#REF!</definedName>
    <definedName name="iloi">#REF!</definedName>
    <definedName name="iloui">#REF!</definedName>
    <definedName name="ilukiu">#REF!</definedName>
    <definedName name="Imprimir_área_IM">#REF!</definedName>
    <definedName name="INDICE">#REF!</definedName>
    <definedName name="INDICES">#REF!</definedName>
    <definedName name="INPC">#REF!</definedName>
    <definedName name="InputArea">#REF!</definedName>
    <definedName name="Interest_Rate">#REF!</definedName>
    <definedName name="iñpoi">#REF!</definedName>
    <definedName name="io">#REF!</definedName>
    <definedName name="ioiku">#REF!</definedName>
    <definedName name="iokllo">#REF!</definedName>
    <definedName name="iokuiu">#REF!</definedName>
    <definedName name="ioueghbfkjn">#REF!</definedName>
    <definedName name="iplo">#REF!</definedName>
    <definedName name="IS_RIBBON_CREATE_SUCCESS">TRUE</definedName>
    <definedName name="IS_RIBBON_SHOW_GRAPH_GROUP">FALSE</definedName>
    <definedName name="IS_RIBBON_SHOW_MAIN_GROUP">FALSE</definedName>
    <definedName name="iu">#REF!</definedName>
    <definedName name="iuiu">#REF!</definedName>
    <definedName name="iukh">#REF!</definedName>
    <definedName name="iuku">#REF!</definedName>
    <definedName name="iul">#REF!</definedName>
    <definedName name="iulo">#REF!</definedName>
    <definedName name="iuoiujo">#REF!</definedName>
    <definedName name="iuolo">#REF!</definedName>
    <definedName name="iuujkyki">#REF!</definedName>
    <definedName name="iuyiuy">#REF!</definedName>
    <definedName name="iyi">#REF!</definedName>
    <definedName name="j" localSheetId="0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ACKIE" localSheetId="0" hidden="1">{#N/A,#N/A,FALSE,"Aging Summary";#N/A,#N/A,FALSE,"Ratio Analysis";#N/A,#N/A,FALSE,"Test 120 Day Accts";#N/A,#N/A,FALSE,"Tickmarks"}</definedName>
    <definedName name="JACKIE" hidden="1">{#N/A,#N/A,FALSE,"Aging Summary";#N/A,#N/A,FALSE,"Ratio Analysis";#N/A,#N/A,FALSE,"Test 120 Day Accts";#N/A,#N/A,FALSE,"Tickmarks"}</definedName>
    <definedName name="jgjg">#REF!</definedName>
    <definedName name="jh">#REF!</definedName>
    <definedName name="jhyt">#REF!</definedName>
    <definedName name="jj" localSheetId="0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kljlkjl">#REF!</definedName>
    <definedName name="ju">#REF!</definedName>
    <definedName name="jug">#REF!</definedName>
    <definedName name="jujh">#REF!</definedName>
    <definedName name="juju">#REF!</definedName>
    <definedName name="jujuyt">#REF!</definedName>
    <definedName name="JUNIO">#REF!</definedName>
    <definedName name="jut">#REF!</definedName>
    <definedName name="jutju">#REF!</definedName>
    <definedName name="juy">#REF!</definedName>
    <definedName name="juyj">#REF!</definedName>
    <definedName name="juyju">#REF!</definedName>
    <definedName name="juytju">#REF!</definedName>
    <definedName name="juytuj">#REF!</definedName>
    <definedName name="juyuj">#REF!</definedName>
    <definedName name="jy">#REF!</definedName>
    <definedName name="jyh">#REF!</definedName>
    <definedName name="jyju">#REF!</definedName>
    <definedName name="jyjuyu">#REF!</definedName>
    <definedName name="k">#REF!</definedName>
    <definedName name="ki">#REF!</definedName>
    <definedName name="kiu">#REF!</definedName>
    <definedName name="kiui">#REF!</definedName>
    <definedName name="kiuy">#REF!</definedName>
    <definedName name="kiuyi">#REF!</definedName>
    <definedName name="kiuyik">#REF!</definedName>
    <definedName name="kiuyj">#REF!</definedName>
    <definedName name="kiuyk">#REF!</definedName>
    <definedName name="kiuyki">#REF!</definedName>
    <definedName name="kiuyu">#REF!</definedName>
    <definedName name="kiyj">#REF!</definedName>
    <definedName name="kiyuki">#REF!</definedName>
    <definedName name="kiyuu">#REF!</definedName>
    <definedName name="kjkh">#REF!</definedName>
    <definedName name="kju">#REF!</definedName>
    <definedName name="klkj">#REF!</definedName>
    <definedName name="koiu">#REF!</definedName>
    <definedName name="koli">#REF!</definedName>
    <definedName name="ku">#REF!</definedName>
    <definedName name="kui">#REF!</definedName>
    <definedName name="kuiki">#REF!</definedName>
    <definedName name="kuiy">#REF!</definedName>
    <definedName name="kujy">#REF!</definedName>
    <definedName name="kuki">#REF!</definedName>
    <definedName name="kuyju">#REF!</definedName>
    <definedName name="kuyuky">#REF!</definedName>
    <definedName name="l">#REF!</definedName>
    <definedName name="L_Adjust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st_Row">IF(Values_Entered,Header_Row+Number_of_Payments,Header_Row)</definedName>
    <definedName name="li">#REF!</definedName>
    <definedName name="ljkhrgfvdsjknjk">#REF!</definedName>
    <definedName name="lkio">#REF!</definedName>
    <definedName name="lklnjfbsjdhkgjlv">#REF!</definedName>
    <definedName name="lkulou">#REF!</definedName>
    <definedName name="lo">#REF!</definedName>
    <definedName name="Loan_Amount">#REF!</definedName>
    <definedName name="Loan_Not_Paid">IF(Payment_Number&lt;=Number_of_Payments,1,0)</definedName>
    <definedName name="Loan_Start">#REF!</definedName>
    <definedName name="Loan_Years">#REF!</definedName>
    <definedName name="loi">#REF!</definedName>
    <definedName name="loiloiuj">#REF!</definedName>
    <definedName name="loiñp">#REF!</definedName>
    <definedName name="loiujky">#REF!</definedName>
    <definedName name="loiukiu">#REF!</definedName>
    <definedName name="lokiuloi">#REF!</definedName>
    <definedName name="louiiku">#REF!</definedName>
    <definedName name="louk">#REF!</definedName>
    <definedName name="louukjyh">#REF!</definedName>
    <definedName name="LR">#REF!</definedName>
    <definedName name="LS">#REF!</definedName>
    <definedName name="LSA">#REF!</definedName>
    <definedName name="lu">#REF!</definedName>
    <definedName name="luis">#REF!</definedName>
    <definedName name="luisdiego">#REF!</definedName>
    <definedName name="LV">#REF!</definedName>
    <definedName name="M_P_Transferencia">#REF!</definedName>
    <definedName name="MARZO">#REF!</definedName>
    <definedName name="MAYO">#REF!</definedName>
    <definedName name="mes">#REF!</definedName>
    <definedName name="Meses_Vivero">#REF!</definedName>
    <definedName name="mily">#REF!</definedName>
    <definedName name="MmExcelLinker_9A616E50_C23F_481C_909B_F7A4AA7FF70D">#REF!</definedName>
    <definedName name="mmm">#REF!</definedName>
    <definedName name="Mon_ind">#REF!</definedName>
    <definedName name="MONTO1">#REF!</definedName>
    <definedName name="MONTO2">#REF!</definedName>
    <definedName name="MT">#REF!</definedName>
    <definedName name="N">#REF!</definedName>
    <definedName name="NA">#REF!</definedName>
    <definedName name="Name">#REF!</definedName>
    <definedName name="nfAño">#REF!</definedName>
    <definedName name="nfDPACMCY">#REF!</definedName>
    <definedName name="nfInstrucciones">#REF!</definedName>
    <definedName name="nfMOIHTCB10">#REF!</definedName>
    <definedName name="nfPrintInst">#REF!</definedName>
    <definedName name="nfResumenB10">#REF!</definedName>
    <definedName name="nfTDepCY">#REF!</definedName>
    <definedName name="nfTDepCYM">#REF!</definedName>
    <definedName name="nfTDPCYB10">#REF!</definedName>
    <definedName name="nfTDPPYB10">#REF!</definedName>
    <definedName name="nfTVACYB10">#REF!</definedName>
    <definedName name="NODOS">#REF!</definedName>
    <definedName name="NP">#REF!</definedName>
    <definedName name="NUEVA">#REF!</definedName>
    <definedName name="nueve">#REF!</definedName>
    <definedName name="Number_of_Payments">#REF!</definedName>
    <definedName name="NVM">#REF!</definedName>
    <definedName name="ny">#REF!</definedName>
    <definedName name="ñ">#REF!</definedName>
    <definedName name="ñiu">#REF!</definedName>
    <definedName name="ñp">#REF!</definedName>
    <definedName name="ñpil">#REF!</definedName>
    <definedName name="ñpo">#REF!</definedName>
    <definedName name="ñpoi">#REF!</definedName>
    <definedName name="ñpoik">#REF!</definedName>
    <definedName name="ñpoilo">#REF!</definedName>
    <definedName name="ñpoipñpoipñ">#REF!</definedName>
    <definedName name="ñpop">#REF!</definedName>
    <definedName name="ñpopño">#REF!</definedName>
    <definedName name="o">#REF!</definedName>
    <definedName name="Objetivos">#REF!</definedName>
    <definedName name="ocho">#REF!</definedName>
    <definedName name="oi">#REF!</definedName>
    <definedName name="oikukiuyujy">#REF!</definedName>
    <definedName name="oilu">#REF!</definedName>
    <definedName name="oio">#REF!</definedName>
    <definedName name="oiolol">#REF!</definedName>
    <definedName name="oip">#REF!</definedName>
    <definedName name="oiu">#REF!</definedName>
    <definedName name="oiukiuy">#REF!</definedName>
    <definedName name="oiuku">#REF!</definedName>
    <definedName name="ol">#REF!</definedName>
    <definedName name="oli">#REF!</definedName>
    <definedName name="oliiku">#REF!</definedName>
    <definedName name="olilo">#REF!</definedName>
    <definedName name="oliu">#REF!</definedName>
    <definedName name="once">#REF!</definedName>
    <definedName name="oñp">#REF!</definedName>
    <definedName name="ORIGEN">#REF!</definedName>
    <definedName name="original">#REF!</definedName>
    <definedName name="osi">#N/A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oui">#REF!</definedName>
    <definedName name="oukiu">#REF!</definedName>
    <definedName name="p">#REF!</definedName>
    <definedName name="P.1">#REF!</definedName>
    <definedName name="P.10">#REF!</definedName>
    <definedName name="P.11">#REF!</definedName>
    <definedName name="P.12">#REF!</definedName>
    <definedName name="P.13">#REF!</definedName>
    <definedName name="P.14">#REF!</definedName>
    <definedName name="P.15">#REF!</definedName>
    <definedName name="P.16">#REF!</definedName>
    <definedName name="P.17">#REF!</definedName>
    <definedName name="P.18">#REF!</definedName>
    <definedName name="P.2">#REF!</definedName>
    <definedName name="P.3">#REF!</definedName>
    <definedName name="P.4">#REF!</definedName>
    <definedName name="P.5">#REF!</definedName>
    <definedName name="P.6">#REF!</definedName>
    <definedName name="P.7">#REF!</definedName>
    <definedName name="P.8">#REF!</definedName>
    <definedName name="P.9">#REF!</definedName>
    <definedName name="P_M">#REF!</definedName>
    <definedName name="P_Residencia">#REF!</definedName>
    <definedName name="PA">#REF!</definedName>
    <definedName name="Partes_disg">#REF!</definedName>
    <definedName name="Payment_Date">DATE(YEAR(Loan_Start),MONTH(Loan_Start)+Payment_Number,DAY(Loan_Start))</definedName>
    <definedName name="Payment_Number">ROW()-Header_Row</definedName>
    <definedName name="Per_ind">#REF!</definedName>
    <definedName name="Per_pago">#REF!</definedName>
    <definedName name="PERDINFL">#REF!</definedName>
    <definedName name="plan">#REF!</definedName>
    <definedName name="pñ">#REF!</definedName>
    <definedName name="pño">#REF!</definedName>
    <definedName name="poiñplo">#REF!</definedName>
    <definedName name="POL">#REF!</definedName>
    <definedName name="Polo_Alfaro">#REF!</definedName>
    <definedName name="Polo_Duarte">#REF!</definedName>
    <definedName name="Polo_El_Huizache">#REF!</definedName>
    <definedName name="Polo_La_Sandia">#REF!</definedName>
    <definedName name="Polo_Lagunillas">#REF!</definedName>
    <definedName name="Polo_Los_Ramirez">#REF!</definedName>
    <definedName name="Polo_Nuevo_Valle_De_Moreno">#REF!</definedName>
    <definedName name="Polo_Rancho_Nuevo_La_Venta">#REF!</definedName>
    <definedName name="Polo_San_Juan_De_Otates">#REF!</definedName>
    <definedName name="Polo_Santa_Ana_Del_Conde">#REF!</definedName>
    <definedName name="Polo_Santa_Rosa_Plan_De_Ayala">#REF!</definedName>
    <definedName name="Polo_Sauces">#REF!</definedName>
    <definedName name="PP">#REF!</definedName>
    <definedName name="PPI">#REF!</definedName>
    <definedName name="ppño">#REF!</definedName>
    <definedName name="pps">#REF!</definedName>
    <definedName name="precios">#REF!</definedName>
    <definedName name="preciosnuevos">#REF!</definedName>
    <definedName name="Preliminar">#REF!</definedName>
    <definedName name="PRESTAM_BANC">#REF!</definedName>
    <definedName name="ProGob">#REF!</definedName>
    <definedName name="Programas">#REF!</definedName>
    <definedName name="PROGRAMAS_ESTRATÉGICOS">#REF!</definedName>
    <definedName name="propuesta">#REF!</definedName>
    <definedName name="PROY">#REF!</definedName>
    <definedName name="q">#REF!</definedName>
    <definedName name="QUINCE">#REF!</definedName>
    <definedName name="qw">#REF!</definedName>
    <definedName name="RA">#REF!</definedName>
    <definedName name="RangoCompleto">#REF!,#REF!,#REF!,#REF!,#REF!,#REF!,#REF!,#REF!,#REF!,#REF!,#REF!,#REF!</definedName>
    <definedName name="RangoMensual">#REF!,#REF!,#REF!,#REF!,#REF!,#REF!,#REF!,#REF!,#REF!,#REF!,#REF!,#REF!</definedName>
    <definedName name="RangoMini">#REF!</definedName>
    <definedName name="reb">#REF!</definedName>
    <definedName name="rebe">#REF!</definedName>
    <definedName name="RECURSO">#REF!</definedName>
    <definedName name="Ref_1">#REF!</definedName>
    <definedName name="Ref_10">#REF!</definedName>
    <definedName name="Ref_11">#REF!</definedName>
    <definedName name="Ref_12">#REF!</definedName>
    <definedName name="Ref_13">#REF!</definedName>
    <definedName name="Ref_14">#REF!</definedName>
    <definedName name="Ref_15">#REF!</definedName>
    <definedName name="Ref_16">#REF!</definedName>
    <definedName name="Ref_17">#REF!</definedName>
    <definedName name="Ref_19">#REF!</definedName>
    <definedName name="Ref_2">#REF!</definedName>
    <definedName name="Ref_20">#REF!</definedName>
    <definedName name="Ref_21">#REF!</definedName>
    <definedName name="Ref_22">#REF!</definedName>
    <definedName name="Ref_23">#REF!</definedName>
    <definedName name="Ref_24">#REF!</definedName>
    <definedName name="Ref_25">#REF!</definedName>
    <definedName name="Ref_26">#REF!</definedName>
    <definedName name="Ref_27">#REF!</definedName>
    <definedName name="Ref_28">#REF!</definedName>
    <definedName name="Ref_29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r">#REF!</definedName>
    <definedName name="RESBENERUR">#REF!</definedName>
    <definedName name="RESBENEURB">#REF!</definedName>
    <definedName name="RESCOST">#REF!</definedName>
    <definedName name="RESULTADO_DE_CIRCULARIZACION_DE_CUENTAS_POR_COBRAR">#REF!</definedName>
    <definedName name="Resultados">#REF!</definedName>
    <definedName name="RESUM_BANCOS">#REF!</definedName>
    <definedName name="RESUM_PREST_BAN">#REF!</definedName>
    <definedName name="rfe">#REF!</definedName>
    <definedName name="rfrer">#REF!</definedName>
    <definedName name="rftut">#REF!</definedName>
    <definedName name="RIBBON_OBJECT_POINTER">1649393577728</definedName>
    <definedName name="Riesgo">#REF!</definedName>
    <definedName name="RN">#REF!</definedName>
    <definedName name="rthythy">#REF!</definedName>
    <definedName name="ru7iy">#REF!</definedName>
    <definedName name="Rural">#REF!</definedName>
    <definedName name="s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Base1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">#REF!</definedName>
    <definedName name="SAC">#REF!</definedName>
    <definedName name="SALDO_PENDIENTE">#REF!</definedName>
    <definedName name="saldos">#REF!</definedName>
    <definedName name="SAN">#REF!</definedName>
    <definedName name="Sdo_disg">#REF!</definedName>
    <definedName name="Sector_rural">#REF!</definedName>
    <definedName name="Sectores">#REF!</definedName>
    <definedName name="seis">#REF!</definedName>
    <definedName name="SI">#REF!</definedName>
    <definedName name="Si_No">#REF!</definedName>
    <definedName name="SI_NO_NA">#REF!</definedName>
    <definedName name="siete">#REF!</definedName>
    <definedName name="Situación">#REF!</definedName>
    <definedName name="SJO">#REF!</definedName>
    <definedName name="smgdf">#REF!</definedName>
    <definedName name="SR">#REF!</definedName>
    <definedName name="sse">#REF!</definedName>
    <definedName name="sssss">#REF!</definedName>
    <definedName name="sssssssssssssssssssss">#REF!</definedName>
    <definedName name="SUB">#REF!</definedName>
    <definedName name="SubAbr">#REF!</definedName>
    <definedName name="SubAgo">#REF!</definedName>
    <definedName name="SubDic">#REF!</definedName>
    <definedName name="SubEne">#REF!</definedName>
    <definedName name="SubFeb">#REF!</definedName>
    <definedName name="SubJul">#REF!</definedName>
    <definedName name="SubJun">#REF!</definedName>
    <definedName name="SubMay">#REF!</definedName>
    <definedName name="SubMzo">#REF!</definedName>
    <definedName name="SubNov">#REF!</definedName>
    <definedName name="SubOct">#REF!</definedName>
    <definedName name="SubSep">#REF!</definedName>
    <definedName name="subsidio2007">#REF!</definedName>
    <definedName name="t">#REF!</definedName>
    <definedName name="T_base1">#REF!</definedName>
    <definedName name="T_Financiamiento">#REF!</definedName>
    <definedName name="T_imss">#REF!</definedName>
    <definedName name="T_IMSS1">#REF!</definedName>
    <definedName name="T_Ingreso">#REF!</definedName>
    <definedName name="T_Moneda">#REF!</definedName>
    <definedName name="T_Op_Egreso">#REF!</definedName>
    <definedName name="T_Op_Ingreso">#REF!</definedName>
    <definedName name="Tab_Bajas">#REF!</definedName>
    <definedName name="TABLA">#REF!</definedName>
    <definedName name="Tabla_Final">#REF!</definedName>
    <definedName name="tabla2007">#REF!</definedName>
    <definedName name="tar">#REF!</definedName>
    <definedName name="Tasa_de_Error_Considerada_para_nuestra_revisión_2006">#REF!</definedName>
    <definedName name="TASA_LEGAL">#REF!</definedName>
    <definedName name="TC">#REF!</definedName>
    <definedName name="TextRefCopy1">#REF!</definedName>
    <definedName name="TextRefCopy10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2">#REF!</definedName>
    <definedName name="TextRefCopy4">#REF!</definedName>
    <definedName name="TextRefCopy6">#REF!</definedName>
    <definedName name="TextRefCopy9">#REF!</definedName>
    <definedName name="TextRefCopyRangeCount" hidden="1">9</definedName>
    <definedName name="tgege">#REF!</definedName>
    <definedName name="tgrtg">#REF!</definedName>
    <definedName name="th">#REF!</definedName>
    <definedName name="thgr">#REF!</definedName>
    <definedName name="thy">#REF!</definedName>
    <definedName name="Tipo_Propuesta">#REF!</definedName>
    <definedName name="TODO">#REF!</definedName>
    <definedName name="Todo_el_Municipio">#REF!</definedName>
    <definedName name="TODOO">#REF!</definedName>
    <definedName name="total" hidden="1">#REF!</definedName>
    <definedName name="tr">#REF!</definedName>
    <definedName name="Trailbalance">#REF!</definedName>
    <definedName name="tres">#REF!</definedName>
    <definedName name="trim_ind">#REF!</definedName>
    <definedName name="TRIMESTRE">#REF!</definedName>
    <definedName name="trt">#REF!</definedName>
    <definedName name="trtgy">#REF!</definedName>
    <definedName name="trtrtg">#REF!</definedName>
    <definedName name="try">#REF!</definedName>
    <definedName name="tryu">#REF!</definedName>
    <definedName name="tuy">#REF!</definedName>
    <definedName name="tyjhf">#REF!</definedName>
    <definedName name="tyjt">#REF!</definedName>
    <definedName name="tyryryu">#REF!</definedName>
    <definedName name="tyt">#REF!</definedName>
    <definedName name="u">#REF!</definedName>
    <definedName name="U14VA">#REF!</definedName>
    <definedName name="ui">#REF!</definedName>
    <definedName name="uil">#REF!</definedName>
    <definedName name="uiykiuloi">#REF!</definedName>
    <definedName name="ujuy">#REF!</definedName>
    <definedName name="ujyuy">#REF!</definedName>
    <definedName name="ukiu">#REF!</definedName>
    <definedName name="ukloi">#REF!</definedName>
    <definedName name="ukuik">#REF!</definedName>
    <definedName name="ukykiu">#REF!</definedName>
    <definedName name="ukyytr">#REF!</definedName>
    <definedName name="ulo">#REF!</definedName>
    <definedName name="uloio">#REF!</definedName>
    <definedName name="uloiu">#REF!</definedName>
    <definedName name="uluki">#REF!</definedName>
    <definedName name="Unidad">#REF!</definedName>
    <definedName name="uno">#REF!</definedName>
    <definedName name="uoli">#REF!</definedName>
    <definedName name="ur">#REF!</definedName>
    <definedName name="Urbana">#REF!</definedName>
    <definedName name="uuyyu">#REF!</definedName>
    <definedName name="uy">#REF!</definedName>
    <definedName name="uyi">#REF!</definedName>
    <definedName name="uyiu">#REF!</definedName>
    <definedName name="uyt">#REF!</definedName>
    <definedName name="uyujytrtg">#REF!</definedName>
    <definedName name="uyuy">#REF!</definedName>
    <definedName name="uyyjytgyj">#REF!</definedName>
    <definedName name="v">#REF!</definedName>
    <definedName name="va">#REF!</definedName>
    <definedName name="Values_Entered">IF(Loan_Amount*Interest_Rate*Loan_Years*Loan_Start&gt;0,1,0)</definedName>
    <definedName name="VEINTYCINCO">#REF!</definedName>
    <definedName name="VEINTYCUATRO">#REF!</definedName>
    <definedName name="VEINTYDOS">#REF!</definedName>
    <definedName name="VEINTYTRES">#REF!</definedName>
    <definedName name="VEINTYUNO">#REF!</definedName>
    <definedName name="ventas">#REF!</definedName>
    <definedName name="w">#REF!</definedName>
    <definedName name="wd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">#REF!</definedName>
    <definedName name="XDO_?c1000?">#REF!</definedName>
    <definedName name="XDO_?c1000ColHeadLine1?">#REF!</definedName>
    <definedName name="XDO_?c1000ColHeadLine2?">#REF!</definedName>
    <definedName name="XDO_?c1000ColHeadLine3?">#REF!</definedName>
    <definedName name="XDO_?c1001?">#REF!</definedName>
    <definedName name="XDO_?c1001ColHeadLine1?">#REF!</definedName>
    <definedName name="XDO_?c1001ColHeadLine2?">#REF!</definedName>
    <definedName name="XDO_?c1001ColHeadLine3?">#REF!</definedName>
    <definedName name="XDO_?c1002?">#REF!</definedName>
    <definedName name="XDO_?c1002ColHeadLine1?">#REF!</definedName>
    <definedName name="XDO_?c1002ColHeadLine2?">#REF!</definedName>
    <definedName name="XDO_?c1002ColHeadLine3?">#REF!</definedName>
    <definedName name="XDO_?c1003?">#REF!</definedName>
    <definedName name="XDO_?c1003ColHeadLine1?">#REF!</definedName>
    <definedName name="XDO_?c1003ColHeadLine2?">#REF!</definedName>
    <definedName name="XDO_?c1003ColHeadLine3?">#REF!</definedName>
    <definedName name="XDO_?c1004?">#REF!</definedName>
    <definedName name="XDO_?c1004ColHeadLine1?">#REF!</definedName>
    <definedName name="XDO_?c1004ColHeadLine2?">#REF!</definedName>
    <definedName name="XDO_?c1004ColHeadLine3?">#REF!</definedName>
    <definedName name="XDO_?c1005?">#REF!</definedName>
    <definedName name="XDO_?c1005ColHeadLine1?">#REF!</definedName>
    <definedName name="XDO_?c1005ColHeadLine2?">#REF!</definedName>
    <definedName name="XDO_?c1005ColHeadLine3?">#REF!</definedName>
    <definedName name="XDO_?c1006?">#REF!</definedName>
    <definedName name="XDO_?c1006ColHeadLine1?">#REF!</definedName>
    <definedName name="XDO_?c1006ColHeadLine2?">#REF!</definedName>
    <definedName name="XDO_?c1006ColHeadLine3?">#REF!</definedName>
    <definedName name="XDO_?c1007?">#REF!</definedName>
    <definedName name="XDO_?c1007ColHeadLine1?">#REF!</definedName>
    <definedName name="XDO_?c1007ColHeadLine2?">#REF!</definedName>
    <definedName name="XDO_?c1007ColHeadLine3?">#REF!</definedName>
    <definedName name="XDO_?c1008?">#REF!</definedName>
    <definedName name="XDO_?c1008ColHeadLine1?">#REF!</definedName>
    <definedName name="XDO_?c1008ColHeadLine2?">#REF!</definedName>
    <definedName name="XDO_?c1008ColHeadLine3?">#REF!</definedName>
    <definedName name="XDO_?c1009?">#REF!</definedName>
    <definedName name="XDO_?c1009ColHeadLine1?">#REF!</definedName>
    <definedName name="XDO_?c1009ColHeadLine2?">#REF!</definedName>
    <definedName name="XDO_?c1009ColHeadLine3?">#REF!</definedName>
    <definedName name="XDO_?c1010?">#REF!</definedName>
    <definedName name="XDO_?c1010ColHeadLine1?">#REF!</definedName>
    <definedName name="XDO_?c1010ColHeadLine2?">#REF!</definedName>
    <definedName name="XDO_?c1010ColHeadLine3?">#REF!</definedName>
    <definedName name="XDO_?c1011?">#REF!</definedName>
    <definedName name="XDO_?C101111111?">#REF!</definedName>
    <definedName name="XDO_?c1011ColHeadLine1?">#REF!</definedName>
    <definedName name="XDO_?c1011ColHeadLine2?">#REF!</definedName>
    <definedName name="XDO_?c1011ColHeadLine3?">#REF!</definedName>
    <definedName name="XDO_?c1012?">#REF!</definedName>
    <definedName name="XDO_?c1012ColHeadLine1?">#REF!</definedName>
    <definedName name="XDO_?c1012ColHeadLine2?">#REF!</definedName>
    <definedName name="XDO_?c1012ColHeadLine3?">#REF!</definedName>
    <definedName name="XDO_?c1013?">#REF!</definedName>
    <definedName name="XDO_?c1013ColHeadLine1?">#REF!</definedName>
    <definedName name="XDO_?c1013ColHeadLine2?">#REF!</definedName>
    <definedName name="XDO_?c1013ColHeadLine3?">#REF!</definedName>
    <definedName name="XDO_?c1014?">#REF!</definedName>
    <definedName name="XDO_?c1014ColHeadLine1?">#REF!</definedName>
    <definedName name="XDO_?c1014ColHeadLine2?">#REF!</definedName>
    <definedName name="XDO_?c1014ColHeadLine3?">#REF!</definedName>
    <definedName name="XDO_?c1015?">#REF!</definedName>
    <definedName name="XDO_?c1015ColHeadLine1?">#REF!</definedName>
    <definedName name="XDO_?c1015ColHeadLine2?">#REF!</definedName>
    <definedName name="XDO_?c1015ColHeadLine3?">#REF!</definedName>
    <definedName name="XDO_?c1016?">#REF!</definedName>
    <definedName name="XDO_?c1016ColHeadLine1?">#REF!</definedName>
    <definedName name="XDO_?c1016ColHeadLine2?">#REF!</definedName>
    <definedName name="XDO_?c1016ColHeadLine3?">#REF!</definedName>
    <definedName name="XDO_?c1017?">#REF!</definedName>
    <definedName name="XDO_?c1017ColHeadLine1?">#REF!</definedName>
    <definedName name="XDO_?c1017ColHeadLine2?">#REF!</definedName>
    <definedName name="XDO_?c1017ColHeadLine3?">#REF!</definedName>
    <definedName name="XDO_?c1018?">#REF!</definedName>
    <definedName name="XDO_?c1018ColHeadLine1?">#REF!</definedName>
    <definedName name="XDO_?c1018ColHeadLine2?">#REF!</definedName>
    <definedName name="XDO_?c1018ColHeadLine3?">#REF!</definedName>
    <definedName name="XDO_?c1019?">#REF!</definedName>
    <definedName name="XDO_?c1019ColHeadLine1?">#REF!</definedName>
    <definedName name="XDO_?c1019ColHeadLine2?">#REF!</definedName>
    <definedName name="XDO_?c1019ColHeadLine3?">#REF!</definedName>
    <definedName name="XDO_?c1020?">#REF!</definedName>
    <definedName name="XDO_?c1020ColHeadLine1?">#REF!</definedName>
    <definedName name="XDO_?c1020ColHeadLine2?">#REF!</definedName>
    <definedName name="XDO_?c1020ColHeadLine3?">#REF!</definedName>
    <definedName name="XDO_?c1021?">#REF!</definedName>
    <definedName name="XDO_?c1021ColHeadLine1?">#REF!</definedName>
    <definedName name="XDO_?c1021ColHeadLine2?">#REF!</definedName>
    <definedName name="XDO_?c1021ColHeadLine3?">#REF!</definedName>
    <definedName name="XDO_?c1022?">#REF!</definedName>
    <definedName name="XDO_?c1022ColHeadLine1?">#REF!</definedName>
    <definedName name="XDO_?c1022ColHeadLine2?">#REF!</definedName>
    <definedName name="XDO_?c1022ColHeadLine3?">#REF!</definedName>
    <definedName name="XDO_?c1023?">#REF!</definedName>
    <definedName name="XDO_?c1023ColHeadLine1?">#REF!</definedName>
    <definedName name="XDO_?c1023ColHeadLine2?">#REF!</definedName>
    <definedName name="XDO_?c1023ColHeadLine3?">#REF!</definedName>
    <definedName name="XDO_?c1024?">#REF!</definedName>
    <definedName name="XDO_?c1024ColHeadLine1?">#REF!</definedName>
    <definedName name="XDO_?c1024ColHeadLine2?">#REF!</definedName>
    <definedName name="XDO_?c1024ColHeadLine3?">#REF!</definedName>
    <definedName name="XDO_?c1025?">#REF!</definedName>
    <definedName name="XDO_?c1025ColHeadLine1?">#REF!</definedName>
    <definedName name="XDO_?c1025ColHeadLine2?">#REF!</definedName>
    <definedName name="XDO_?c1025ColHeadLine3?">#REF!</definedName>
    <definedName name="XDO_?c1026?">#REF!</definedName>
    <definedName name="XDO_?c1026ColHeadLine1?">#REF!</definedName>
    <definedName name="XDO_?c1026ColHeadLine2?">#REF!</definedName>
    <definedName name="XDO_?c1026ColHeadLine3?">#REF!</definedName>
    <definedName name="XDO_?c1027?">#REF!</definedName>
    <definedName name="XDO_?c1027ColHeadLine1?">#REF!</definedName>
    <definedName name="XDO_?c1027ColHeadLine2?">#REF!</definedName>
    <definedName name="XDO_?c1027ColHeadLine3?">#REF!</definedName>
    <definedName name="XDO_?c1028?">#REF!</definedName>
    <definedName name="XDO_?c1028ColHeadLine1?">#REF!</definedName>
    <definedName name="XDO_?c1028ColHeadLine2?">#REF!</definedName>
    <definedName name="XDO_?c1028ColHeadLine3?">#REF!</definedName>
    <definedName name="XDO_?c1029?">#REF!</definedName>
    <definedName name="XDO_?c1029ColHeadLine1?">#REF!</definedName>
    <definedName name="XDO_?c1029ColHeadLine2?">#REF!</definedName>
    <definedName name="XDO_?c1029ColHeadLine3?">#REF!</definedName>
    <definedName name="XDO_?c1030?">#REF!</definedName>
    <definedName name="XDO_?c1030ColHeadLine1?">#REF!</definedName>
    <definedName name="XDO_?c1030ColHeadLine2?">#REF!</definedName>
    <definedName name="XDO_?c1030ColHeadLine3?">#REF!</definedName>
    <definedName name="XDO_?currency?">#REF!</definedName>
    <definedName name="XDO_?date?">#REF!</definedName>
    <definedName name="XDO_?LedgerName?">#REF!</definedName>
    <definedName name="XDO_?page?">#REF!</definedName>
    <definedName name="XDO_?period?">#REF!</definedName>
    <definedName name="XDO_?ReportContext?">#REF!</definedName>
    <definedName name="XDO_?ReportName?">#REF!</definedName>
    <definedName name="XDO_GROUP_?RptLine?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#REF!</definedName>
    <definedName name="XREF_COLUMN_25" hidden="1">#REF!</definedName>
    <definedName name="XREF_COLUMN_26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#REF!</definedName>
    <definedName name="XREF_COLUMN_33" hidden="1">#REF!</definedName>
    <definedName name="XREF_COLUMN_34" hidden="1">#REF!</definedName>
    <definedName name="XREF_COLUMN_35" hidden="1">#REF!</definedName>
    <definedName name="XREF_COLUMN_36" hidden="1">#REF!</definedName>
    <definedName name="XREF_COLUMN_37" hidden="1">#REF!</definedName>
    <definedName name="XREF_COLUMN_38" hidden="1">#REF!</definedName>
    <definedName name="XREF_COLUMN_39" hidden="1">#REF!</definedName>
    <definedName name="XREF_COLUMN_4" hidden="1">#REF!</definedName>
    <definedName name="XREF_COLUMN_40" hidden="1">#REF!</definedName>
    <definedName name="XREF_COLUMN_41" hidden="1">#REF!</definedName>
    <definedName name="XREF_COLUMN_42" hidden="1">#REF!</definedName>
    <definedName name="XREF_COLUMN_43" hidden="1">#REF!</definedName>
    <definedName name="XREF_COLUMN_44" hidden="1">#REF!</definedName>
    <definedName name="XREF_COLUMN_45" hidden="1">#REF!</definedName>
    <definedName name="XREF_COLUMN_46" hidden="1">#REF!</definedName>
    <definedName name="XREF_COLUMN_47" hidden="1">#REF!</definedName>
    <definedName name="XREF_COLUMN_48" hidden="1">#REF!</definedName>
    <definedName name="XREF_COLUMN_49" hidden="1">#REF!</definedName>
    <definedName name="XREF_COLUMN_5" hidden="1">#REF!</definedName>
    <definedName name="XREF_COLUMN_50" hidden="1">#REF!</definedName>
    <definedName name="XREF_COLUMN_51" hidden="1">#REF!</definedName>
    <definedName name="XREF_COLUMN_52" hidden="1">#REF!</definedName>
    <definedName name="XREF_COLUMN_53" hidden="1">#REF!</definedName>
    <definedName name="XREF_COLUMN_54" hidden="1">#REF!</definedName>
    <definedName name="XREF_COLUMN_55" hidden="1">#REF!</definedName>
    <definedName name="XREF_COLUMN_56" hidden="1">#REF!</definedName>
    <definedName name="XREF_COLUMN_57" hidden="1">#REF!</definedName>
    <definedName name="XREF_COLUMN_58" hidden="1">#REF!</definedName>
    <definedName name="XREF_COLUMN_59" hidden="1">#REF!</definedName>
    <definedName name="XREF_COLUMN_6" hidden="1">#REF!</definedName>
    <definedName name="XREF_COLUMN_60" hidden="1">#REF!</definedName>
    <definedName name="XREF_COLUMN_61" hidden="1">#REF!</definedName>
    <definedName name="XREF_COLUMN_62" hidden="1">#REF!</definedName>
    <definedName name="XREF_COLUMN_63" hidden="1">#REF!</definedName>
    <definedName name="XREF_COLUMN_64" hidden="1">#REF!</definedName>
    <definedName name="XREF_COLUMN_65" hidden="1">#REF!</definedName>
    <definedName name="XREF_COLUMN_66" hidden="1">#REF!</definedName>
    <definedName name="XREF_COLUMN_67" hidden="1">#REF!</definedName>
    <definedName name="XREF_COLUMN_68" hidden="1">#REF!</definedName>
    <definedName name="XREF_COLUMN_69" hidden="1">#REF!</definedName>
    <definedName name="XREF_COLUMN_7" hidden="1">#REF!</definedName>
    <definedName name="XREF_COLUMN_70" hidden="1">#REF!</definedName>
    <definedName name="XREF_COLUMN_71" hidden="1">#REF!</definedName>
    <definedName name="XREF_COLUMN_72" hidden="1">#REF!</definedName>
    <definedName name="XREF_COLUMN_73" hidden="1">#REF!</definedName>
    <definedName name="XREF_COLUMN_74" hidden="1">#REF!</definedName>
    <definedName name="XREF_COLUMN_77" hidden="1">#REF!</definedName>
    <definedName name="XREF_COLUMN_78" hidden="1">#REF!</definedName>
    <definedName name="XREF_COLUMN_79" hidden="1">#REF!</definedName>
    <definedName name="XREF_COLUMN_8" hidden="1">#REF!</definedName>
    <definedName name="XREF_COLUMN_80" hidden="1">#REF!</definedName>
    <definedName name="XREF_COLUMN_81" hidden="1">#REF!</definedName>
    <definedName name="XREF_COLUMN_82" hidden="1">#REF!</definedName>
    <definedName name="XREF_COLUMN_83" hidden="1">#REF!</definedName>
    <definedName name="XREF_COLUMN_84" hidden="1">#REF!</definedName>
    <definedName name="XREF_COLUMN_85" hidden="1">#REF!</definedName>
    <definedName name="XREF_COLUMN_86" hidden="1">#REF!</definedName>
    <definedName name="XREF_COLUMN_9" hidden="1">#REF!</definedName>
    <definedName name="XRefActiveRow" hidden="1">#REF!</definedName>
    <definedName name="XRefColumnsCount" hidden="1">27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1" hidden="1">#REF!</definedName>
    <definedName name="XRefCopy61Row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0Row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Row" hidden="1">#REF!</definedName>
    <definedName name="XRefCopy74" hidden="1">#REF!</definedName>
    <definedName name="XRefCopy74Row" hidden="1">#REF!</definedName>
    <definedName name="XRefCopy75Row" hidden="1">#REF!</definedName>
    <definedName name="XRefCopy79" hidden="1">#REF!</definedName>
    <definedName name="XRefCopy79Row" hidden="1">#REF!</definedName>
    <definedName name="XRefCopy7Row" hidden="1">#REF!</definedName>
    <definedName name="XRefCopy8" hidden="1">#REF!</definedName>
    <definedName name="XRefCopy80Row" hidden="1">#REF!</definedName>
    <definedName name="XRefCopy81" hidden="1">#REF!</definedName>
    <definedName name="XRefCopy81Row" hidden="1">#REF!</definedName>
    <definedName name="XRefCopy83Row" hidden="1">#REF!</definedName>
    <definedName name="XRefCopy84" hidden="1">#REF!</definedName>
    <definedName name="XRefCopy84Row" hidden="1">#REF!</definedName>
    <definedName name="XRefCopy85" hidden="1">#REF!</definedName>
    <definedName name="XRefCopy85Row" hidden="1">#REF!</definedName>
    <definedName name="XRefCopy86" hidden="1">#REF!</definedName>
    <definedName name="XRefCopy86Row" hidden="1">#REF!</definedName>
    <definedName name="XRefCopy88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1Row" hidden="1">#REF!</definedName>
    <definedName name="XRefCopy92Row" hidden="1">#REF!</definedName>
    <definedName name="XRefCopy93Row" hidden="1">#REF!</definedName>
    <definedName name="XRefCopy94" hidden="1">#REF!</definedName>
    <definedName name="XRefCopy94Row" hidden="1">#REF!</definedName>
    <definedName name="XRefCopy9Row" hidden="1">#REF!</definedName>
    <definedName name="XRefCopyRangeCount" hidden="1">68</definedName>
    <definedName name="XRefPaste1" hidden="1">#REF!</definedName>
    <definedName name="XRefPaste10" hidden="1">#REF!</definedName>
    <definedName name="XRefPaste101" hidden="1">#REF!</definedName>
    <definedName name="XRefPaste101Row" hidden="1">#REF!</definedName>
    <definedName name="XRefPaste102Row" hidden="1">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Row" hidden="1">#REF!</definedName>
    <definedName name="XRefPaste108Row" hidden="1">#REF!</definedName>
    <definedName name="XRefPaste109Row" hidden="1">#REF!</definedName>
    <definedName name="XRefPaste10Row" hidden="1">#REF!</definedName>
    <definedName name="XRefPaste11" hidden="1">#REF!</definedName>
    <definedName name="XRefPaste110Row" hidden="1">#REF!</definedName>
    <definedName name="XRefPaste111" hidden="1">#REF!</definedName>
    <definedName name="XRefPaste111Row" hidden="1">#REF!</definedName>
    <definedName name="XRefPaste112Row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" hidden="1">#REF!</definedName>
    <definedName name="XRefPaste75Row" hidden="1">#REF!</definedName>
    <definedName name="XRefPaste76" hidden="1">#REF!</definedName>
    <definedName name="XRefPaste76Row" hidden="1">#REF!</definedName>
    <definedName name="XRefPaste77Row" hidden="1">#REF!</definedName>
    <definedName name="XRefPaste78" hidden="1">#REF!</definedName>
    <definedName name="XRefPaste79" hidden="1">#REF!</definedName>
    <definedName name="XRefPaste79Row" hidden="1">#REF!</definedName>
    <definedName name="XRefPaste7Row" hidden="1">#REF!</definedName>
    <definedName name="XRefPaste8" hidden="1">#REF!</definedName>
    <definedName name="XRefPaste8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Row" hidden="1">#REF!</definedName>
    <definedName name="XRefPaste87" hidden="1">#REF!</definedName>
    <definedName name="XRefPaste87Row" hidden="1">#REF!</definedName>
    <definedName name="XRefPaste88" hidden="1">#REF!</definedName>
    <definedName name="XRefPaste88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0Row" hidden="1">#REF!</definedName>
    <definedName name="XRefPaste91Row" hidden="1">#REF!</definedName>
    <definedName name="XRefPaste92Row" hidden="1">#REF!</definedName>
    <definedName name="XRefPaste94" hidden="1">#REF!</definedName>
    <definedName name="XRefPaste94Row" hidden="1">#REF!</definedName>
    <definedName name="XRefPaste96Row" hidden="1">#REF!</definedName>
    <definedName name="XRefPaste97Row" hidden="1">#REF!</definedName>
    <definedName name="XRefPaste98Row" hidden="1">#REF!</definedName>
    <definedName name="XRefPaste9Row" hidden="1">#REF!</definedName>
    <definedName name="XRefPasteRangeCount" hidden="1">59</definedName>
    <definedName name="xxxxx">#REF!</definedName>
    <definedName name="y">#REF!</definedName>
    <definedName name="YES">#REF!</definedName>
    <definedName name="yfhyt">#REF!</definedName>
    <definedName name="yh">#REF!</definedName>
    <definedName name="yhtyh">#REF!</definedName>
    <definedName name="yik">#REF!</definedName>
    <definedName name="yikuol">#REF!</definedName>
    <definedName name="yjh">#REF!</definedName>
    <definedName name="yju">#REF!</definedName>
    <definedName name="yjut">#REF!</definedName>
    <definedName name="yjuy">#REF!</definedName>
    <definedName name="yk">#REF!</definedName>
    <definedName name="yr">#REF!</definedName>
    <definedName name="yt">#REF!</definedName>
    <definedName name="ytj">#REF!</definedName>
    <definedName name="ytjuy">#REF!</definedName>
    <definedName name="ytjy">#REF!</definedName>
    <definedName name="ytr">#REF!</definedName>
    <definedName name="yttg">#REF!</definedName>
    <definedName name="ytu">#REF!</definedName>
    <definedName name="ytut">#REF!</definedName>
    <definedName name="yui">#REF!</definedName>
    <definedName name="yuj">#REF!</definedName>
    <definedName name="yuki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4" i="1" l="1"/>
  <c r="M104" i="1"/>
  <c r="L104" i="1"/>
  <c r="K104" i="1"/>
  <c r="J104" i="1"/>
  <c r="I104" i="1"/>
  <c r="H104" i="1"/>
  <c r="G104" i="1"/>
  <c r="F104" i="1"/>
  <c r="E104" i="1"/>
  <c r="D104" i="1"/>
  <c r="C104" i="1"/>
  <c r="O108" i="1"/>
  <c r="O107" i="1"/>
  <c r="O106" i="1"/>
  <c r="O105" i="1"/>
  <c r="O104" i="1" l="1"/>
  <c r="O13" i="1"/>
  <c r="O326" i="1" l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255" i="1"/>
  <c r="O145" i="1" l="1"/>
  <c r="O144" i="1"/>
  <c r="N15" i="1" l="1"/>
  <c r="E15" i="1"/>
  <c r="D15" i="1"/>
  <c r="C15" i="1"/>
  <c r="I15" i="1"/>
  <c r="H15" i="1"/>
  <c r="G15" i="1"/>
  <c r="F15" i="1"/>
  <c r="M15" i="1"/>
  <c r="L15" i="1"/>
  <c r="K15" i="1"/>
  <c r="J15" i="1"/>
  <c r="O15" i="1" l="1"/>
  <c r="O8" i="1"/>
  <c r="N523" i="1"/>
  <c r="M523" i="1"/>
  <c r="L523" i="1"/>
  <c r="K523" i="1"/>
  <c r="J523" i="1"/>
  <c r="I523" i="1"/>
  <c r="H523" i="1"/>
  <c r="G523" i="1"/>
  <c r="F523" i="1"/>
  <c r="E523" i="1"/>
  <c r="D523" i="1"/>
  <c r="C523" i="1"/>
  <c r="O410" i="1" l="1"/>
  <c r="O277" i="1"/>
  <c r="O276" i="1" s="1"/>
  <c r="N276" i="1"/>
  <c r="M276" i="1"/>
  <c r="L276" i="1"/>
  <c r="K276" i="1"/>
  <c r="J276" i="1"/>
  <c r="I276" i="1"/>
  <c r="H276" i="1"/>
  <c r="G276" i="1"/>
  <c r="F276" i="1"/>
  <c r="E276" i="1"/>
  <c r="D276" i="1"/>
  <c r="C276" i="1"/>
  <c r="K254" i="1" l="1"/>
  <c r="F254" i="1"/>
  <c r="D254" i="1"/>
  <c r="N329" i="1"/>
  <c r="N328" i="1" s="1"/>
  <c r="N180" i="1"/>
  <c r="N69" i="1"/>
  <c r="N68" i="1" s="1"/>
  <c r="N66" i="1"/>
  <c r="N65" i="1" s="1"/>
  <c r="N9" i="1"/>
  <c r="M447" i="1"/>
  <c r="M333" i="1"/>
  <c r="M329" i="1"/>
  <c r="M328" i="1" s="1"/>
  <c r="M190" i="1"/>
  <c r="M171" i="1"/>
  <c r="M72" i="1"/>
  <c r="M71" i="1" s="1"/>
  <c r="M69" i="1"/>
  <c r="M68" i="1" s="1"/>
  <c r="M66" i="1"/>
  <c r="M65" i="1" s="1"/>
  <c r="M9" i="1"/>
  <c r="L447" i="1"/>
  <c r="L116" i="1"/>
  <c r="L114" i="1"/>
  <c r="L75" i="1"/>
  <c r="L74" i="1" s="1"/>
  <c r="L72" i="1"/>
  <c r="L71" i="1" s="1"/>
  <c r="L66" i="1"/>
  <c r="L65" i="1" s="1"/>
  <c r="L45" i="1"/>
  <c r="L9" i="1"/>
  <c r="K329" i="1"/>
  <c r="K328" i="1" s="1"/>
  <c r="K236" i="1"/>
  <c r="K116" i="1"/>
  <c r="K78" i="1"/>
  <c r="K77" i="1" s="1"/>
  <c r="K75" i="1"/>
  <c r="K74" i="1" s="1"/>
  <c r="K72" i="1"/>
  <c r="K71" i="1" s="1"/>
  <c r="K69" i="1"/>
  <c r="K68" i="1" s="1"/>
  <c r="J526" i="1"/>
  <c r="J475" i="1"/>
  <c r="J472" i="1"/>
  <c r="J329" i="1"/>
  <c r="J328" i="1" s="1"/>
  <c r="J175" i="1"/>
  <c r="J171" i="1"/>
  <c r="J82" i="1"/>
  <c r="J78" i="1"/>
  <c r="J77" i="1" s="1"/>
  <c r="J69" i="1"/>
  <c r="J68" i="1" s="1"/>
  <c r="J18" i="1"/>
  <c r="J16" i="1"/>
  <c r="I528" i="1"/>
  <c r="I526" i="1"/>
  <c r="I419" i="1"/>
  <c r="I329" i="1"/>
  <c r="I328" i="1" s="1"/>
  <c r="O195" i="1"/>
  <c r="I69" i="1"/>
  <c r="I68" i="1" s="1"/>
  <c r="I12" i="1"/>
  <c r="H475" i="1"/>
  <c r="H454" i="1"/>
  <c r="H427" i="1"/>
  <c r="H419" i="1"/>
  <c r="H329" i="1"/>
  <c r="H328" i="1" s="1"/>
  <c r="H232" i="1"/>
  <c r="H231" i="1" s="1"/>
  <c r="H141" i="1"/>
  <c r="H110" i="1"/>
  <c r="O85" i="1"/>
  <c r="H69" i="1"/>
  <c r="H68" i="1" s="1"/>
  <c r="H50" i="1"/>
  <c r="H22" i="1"/>
  <c r="H12" i="1"/>
  <c r="G531" i="1"/>
  <c r="G528" i="1"/>
  <c r="G526" i="1"/>
  <c r="G481" i="1"/>
  <c r="G478" i="1" s="1"/>
  <c r="G447" i="1"/>
  <c r="G123" i="1"/>
  <c r="G66" i="1"/>
  <c r="G65" i="1" s="1"/>
  <c r="G24" i="1"/>
  <c r="G9" i="1"/>
  <c r="F485" i="1"/>
  <c r="F454" i="1"/>
  <c r="F232" i="1"/>
  <c r="F231" i="1" s="1"/>
  <c r="F180" i="1"/>
  <c r="F175" i="1"/>
  <c r="F171" i="1"/>
  <c r="F116" i="1"/>
  <c r="F78" i="1"/>
  <c r="F77" i="1" s="1"/>
  <c r="F75" i="1"/>
  <c r="F74" i="1" s="1"/>
  <c r="F45" i="1"/>
  <c r="F24" i="1"/>
  <c r="F12" i="1"/>
  <c r="E541" i="1"/>
  <c r="E540" i="1" s="1"/>
  <c r="E531" i="1"/>
  <c r="E427" i="1"/>
  <c r="E345" i="1"/>
  <c r="E343" i="1"/>
  <c r="E329" i="1"/>
  <c r="E328" i="1" s="1"/>
  <c r="O216" i="1"/>
  <c r="E110" i="1"/>
  <c r="E69" i="1"/>
  <c r="E68" i="1" s="1"/>
  <c r="E29" i="1"/>
  <c r="E28" i="1" s="1"/>
  <c r="E26" i="1"/>
  <c r="E12" i="1"/>
  <c r="D544" i="1"/>
  <c r="D543" i="1" s="1"/>
  <c r="D541" i="1"/>
  <c r="D540" i="1" s="1"/>
  <c r="D488" i="1"/>
  <c r="D485" i="1"/>
  <c r="D472" i="1"/>
  <c r="D460" i="1"/>
  <c r="D264" i="1"/>
  <c r="D259" i="1"/>
  <c r="D246" i="1"/>
  <c r="D190" i="1"/>
  <c r="D110" i="1"/>
  <c r="D91" i="1"/>
  <c r="D66" i="1"/>
  <c r="D65" i="1" s="1"/>
  <c r="D32" i="1"/>
  <c r="D31" i="1" s="1"/>
  <c r="D29" i="1"/>
  <c r="D28" i="1" s="1"/>
  <c r="D9" i="1"/>
  <c r="C544" i="1"/>
  <c r="C543" i="1" s="1"/>
  <c r="C526" i="1"/>
  <c r="O521" i="1"/>
  <c r="O520" i="1" s="1"/>
  <c r="C475" i="1"/>
  <c r="C463" i="1"/>
  <c r="O435" i="1"/>
  <c r="O434" i="1"/>
  <c r="O401" i="1"/>
  <c r="O400" i="1"/>
  <c r="O384" i="1"/>
  <c r="O383" i="1"/>
  <c r="O349" i="1"/>
  <c r="O348" i="1"/>
  <c r="O307" i="1"/>
  <c r="O292" i="1"/>
  <c r="O256" i="1"/>
  <c r="C246" i="1"/>
  <c r="O218" i="1"/>
  <c r="O203" i="1"/>
  <c r="O202" i="1"/>
  <c r="O201" i="1"/>
  <c r="O186" i="1"/>
  <c r="O185" i="1"/>
  <c r="O184" i="1"/>
  <c r="C175" i="1"/>
  <c r="O168" i="1"/>
  <c r="O167" i="1"/>
  <c r="O152" i="1"/>
  <c r="C141" i="1"/>
  <c r="O133" i="1"/>
  <c r="C114" i="1"/>
  <c r="O111" i="1"/>
  <c r="O97" i="1"/>
  <c r="O96" i="1" s="1"/>
  <c r="O95" i="1" s="1"/>
  <c r="O94" i="1"/>
  <c r="O93" i="1"/>
  <c r="C75" i="1"/>
  <c r="C74" i="1" s="1"/>
  <c r="C72" i="1"/>
  <c r="C71" i="1" s="1"/>
  <c r="C69" i="1"/>
  <c r="C68" i="1" s="1"/>
  <c r="O63" i="1"/>
  <c r="O62" i="1" s="1"/>
  <c r="O61" i="1" s="1"/>
  <c r="O60" i="1"/>
  <c r="O59" i="1" s="1"/>
  <c r="O58" i="1" s="1"/>
  <c r="O57" i="1"/>
  <c r="O56" i="1"/>
  <c r="O36" i="1"/>
  <c r="O35" i="1" s="1"/>
  <c r="O34" i="1" s="1"/>
  <c r="C32" i="1"/>
  <c r="C31" i="1" s="1"/>
  <c r="C9" i="1"/>
  <c r="O558" i="1"/>
  <c r="O557" i="1" s="1"/>
  <c r="O556" i="1" s="1"/>
  <c r="O555" i="1"/>
  <c r="O552" i="1"/>
  <c r="O551" i="1" s="1"/>
  <c r="O550" i="1" s="1"/>
  <c r="O497" i="1"/>
  <c r="O496" i="1" s="1"/>
  <c r="O437" i="1"/>
  <c r="O436" i="1"/>
  <c r="O403" i="1"/>
  <c r="O402" i="1"/>
  <c r="O386" i="1"/>
  <c r="O385" i="1"/>
  <c r="O369" i="1"/>
  <c r="O350" i="1"/>
  <c r="O294" i="1"/>
  <c r="O293" i="1"/>
  <c r="O271" i="1"/>
  <c r="O270" i="1" s="1"/>
  <c r="O234" i="1"/>
  <c r="O233" i="1"/>
  <c r="O187" i="1"/>
  <c r="N557" i="1"/>
  <c r="N556" i="1" s="1"/>
  <c r="M557" i="1"/>
  <c r="M556" i="1" s="1"/>
  <c r="L557" i="1"/>
  <c r="L556" i="1" s="1"/>
  <c r="K557" i="1"/>
  <c r="K556" i="1" s="1"/>
  <c r="J557" i="1"/>
  <c r="J556" i="1" s="1"/>
  <c r="I557" i="1"/>
  <c r="I556" i="1" s="1"/>
  <c r="H557" i="1"/>
  <c r="H556" i="1" s="1"/>
  <c r="G557" i="1"/>
  <c r="G556" i="1" s="1"/>
  <c r="F557" i="1"/>
  <c r="F556" i="1" s="1"/>
  <c r="E557" i="1"/>
  <c r="E556" i="1" s="1"/>
  <c r="D557" i="1"/>
  <c r="D556" i="1" s="1"/>
  <c r="C557" i="1"/>
  <c r="C556" i="1" s="1"/>
  <c r="N551" i="1"/>
  <c r="N550" i="1" s="1"/>
  <c r="M551" i="1"/>
  <c r="M550" i="1" s="1"/>
  <c r="L551" i="1"/>
  <c r="L550" i="1" s="1"/>
  <c r="K551" i="1"/>
  <c r="K550" i="1" s="1"/>
  <c r="J551" i="1"/>
  <c r="J550" i="1" s="1"/>
  <c r="I551" i="1"/>
  <c r="I550" i="1" s="1"/>
  <c r="H551" i="1"/>
  <c r="H550" i="1" s="1"/>
  <c r="G551" i="1"/>
  <c r="G550" i="1" s="1"/>
  <c r="F551" i="1"/>
  <c r="F550" i="1" s="1"/>
  <c r="E551" i="1"/>
  <c r="E550" i="1" s="1"/>
  <c r="D551" i="1"/>
  <c r="D550" i="1" s="1"/>
  <c r="C551" i="1"/>
  <c r="C550" i="1" s="1"/>
  <c r="N547" i="1"/>
  <c r="N546" i="1" s="1"/>
  <c r="M547" i="1"/>
  <c r="M546" i="1" s="1"/>
  <c r="L547" i="1"/>
  <c r="L546" i="1" s="1"/>
  <c r="K547" i="1"/>
  <c r="K546" i="1" s="1"/>
  <c r="J547" i="1"/>
  <c r="J546" i="1" s="1"/>
  <c r="I547" i="1"/>
  <c r="I546" i="1" s="1"/>
  <c r="H547" i="1"/>
  <c r="H546" i="1" s="1"/>
  <c r="G547" i="1"/>
  <c r="G546" i="1" s="1"/>
  <c r="F547" i="1"/>
  <c r="F546" i="1" s="1"/>
  <c r="E547" i="1"/>
  <c r="E546" i="1" s="1"/>
  <c r="D547" i="1"/>
  <c r="D546" i="1" s="1"/>
  <c r="N544" i="1"/>
  <c r="N543" i="1" s="1"/>
  <c r="M544" i="1"/>
  <c r="M543" i="1" s="1"/>
  <c r="L544" i="1"/>
  <c r="L543" i="1" s="1"/>
  <c r="K544" i="1"/>
  <c r="K543" i="1" s="1"/>
  <c r="J544" i="1"/>
  <c r="J543" i="1" s="1"/>
  <c r="I544" i="1"/>
  <c r="I543" i="1" s="1"/>
  <c r="H544" i="1"/>
  <c r="H543" i="1" s="1"/>
  <c r="G544" i="1"/>
  <c r="G543" i="1" s="1"/>
  <c r="F544" i="1"/>
  <c r="F543" i="1" s="1"/>
  <c r="E544" i="1"/>
  <c r="E543" i="1" s="1"/>
  <c r="N541" i="1"/>
  <c r="N540" i="1" s="1"/>
  <c r="M541" i="1"/>
  <c r="M540" i="1" s="1"/>
  <c r="L541" i="1"/>
  <c r="L540" i="1" s="1"/>
  <c r="K541" i="1"/>
  <c r="K540" i="1" s="1"/>
  <c r="J541" i="1"/>
  <c r="J540" i="1" s="1"/>
  <c r="I541" i="1"/>
  <c r="I540" i="1" s="1"/>
  <c r="H541" i="1"/>
  <c r="H540" i="1" s="1"/>
  <c r="G541" i="1"/>
  <c r="G540" i="1" s="1"/>
  <c r="F541" i="1"/>
  <c r="F540" i="1" s="1"/>
  <c r="C541" i="1"/>
  <c r="C540" i="1" s="1"/>
  <c r="O534" i="1"/>
  <c r="N534" i="1"/>
  <c r="M534" i="1"/>
  <c r="L534" i="1"/>
  <c r="K534" i="1"/>
  <c r="J534" i="1"/>
  <c r="I534" i="1"/>
  <c r="H534" i="1"/>
  <c r="G534" i="1"/>
  <c r="F534" i="1"/>
  <c r="E534" i="1"/>
  <c r="D534" i="1"/>
  <c r="C534" i="1"/>
  <c r="N531" i="1"/>
  <c r="M531" i="1"/>
  <c r="L531" i="1"/>
  <c r="K531" i="1"/>
  <c r="J531" i="1"/>
  <c r="I531" i="1"/>
  <c r="H531" i="1"/>
  <c r="D531" i="1"/>
  <c r="C531" i="1"/>
  <c r="N528" i="1"/>
  <c r="L528" i="1"/>
  <c r="D528" i="1"/>
  <c r="M528" i="1"/>
  <c r="K528" i="1"/>
  <c r="J528" i="1"/>
  <c r="F528" i="1"/>
  <c r="E528" i="1"/>
  <c r="C528" i="1"/>
  <c r="N526" i="1"/>
  <c r="M526" i="1"/>
  <c r="L526" i="1"/>
  <c r="K526" i="1"/>
  <c r="H526" i="1"/>
  <c r="E526" i="1"/>
  <c r="D526" i="1"/>
  <c r="F526" i="1"/>
  <c r="N520" i="1"/>
  <c r="M520" i="1"/>
  <c r="L520" i="1"/>
  <c r="K520" i="1"/>
  <c r="J520" i="1"/>
  <c r="I520" i="1"/>
  <c r="H520" i="1"/>
  <c r="G520" i="1"/>
  <c r="F520" i="1"/>
  <c r="E520" i="1"/>
  <c r="D520" i="1"/>
  <c r="C520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C516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O512" i="1"/>
  <c r="O511" i="1" s="1"/>
  <c r="N511" i="1"/>
  <c r="M511" i="1"/>
  <c r="L511" i="1"/>
  <c r="K511" i="1"/>
  <c r="J511" i="1"/>
  <c r="I511" i="1"/>
  <c r="H511" i="1"/>
  <c r="G511" i="1"/>
  <c r="F511" i="1"/>
  <c r="E511" i="1"/>
  <c r="D511" i="1"/>
  <c r="C511" i="1"/>
  <c r="N496" i="1"/>
  <c r="M496" i="1"/>
  <c r="L496" i="1"/>
  <c r="K496" i="1"/>
  <c r="J496" i="1"/>
  <c r="I496" i="1"/>
  <c r="H496" i="1"/>
  <c r="G496" i="1"/>
  <c r="F496" i="1"/>
  <c r="E496" i="1"/>
  <c r="D496" i="1"/>
  <c r="C496" i="1"/>
  <c r="L493" i="1"/>
  <c r="I493" i="1"/>
  <c r="N493" i="1"/>
  <c r="K493" i="1"/>
  <c r="H493" i="1"/>
  <c r="G493" i="1"/>
  <c r="F493" i="1"/>
  <c r="E493" i="1"/>
  <c r="D493" i="1"/>
  <c r="M493" i="1"/>
  <c r="J493" i="1"/>
  <c r="O492" i="1"/>
  <c r="O491" i="1" s="1"/>
  <c r="N491" i="1"/>
  <c r="M491" i="1"/>
  <c r="L491" i="1"/>
  <c r="K491" i="1"/>
  <c r="J491" i="1"/>
  <c r="I491" i="1"/>
  <c r="H491" i="1"/>
  <c r="G491" i="1"/>
  <c r="F491" i="1"/>
  <c r="E491" i="1"/>
  <c r="D491" i="1"/>
  <c r="C491" i="1"/>
  <c r="H488" i="1"/>
  <c r="N488" i="1"/>
  <c r="J488" i="1"/>
  <c r="G488" i="1"/>
  <c r="F488" i="1"/>
  <c r="M488" i="1"/>
  <c r="L488" i="1"/>
  <c r="K488" i="1"/>
  <c r="I488" i="1"/>
  <c r="H485" i="1"/>
  <c r="C485" i="1"/>
  <c r="M485" i="1"/>
  <c r="L485" i="1"/>
  <c r="O485" i="1"/>
  <c r="K485" i="1"/>
  <c r="J485" i="1"/>
  <c r="I485" i="1"/>
  <c r="G485" i="1"/>
  <c r="N481" i="1"/>
  <c r="N478" i="1" s="1"/>
  <c r="M481" i="1"/>
  <c r="M478" i="1" s="1"/>
  <c r="L481" i="1"/>
  <c r="L478" i="1" s="1"/>
  <c r="K481" i="1"/>
  <c r="K478" i="1" s="1"/>
  <c r="J481" i="1"/>
  <c r="J478" i="1" s="1"/>
  <c r="I481" i="1"/>
  <c r="I478" i="1" s="1"/>
  <c r="H481" i="1"/>
  <c r="H478" i="1" s="1"/>
  <c r="F481" i="1"/>
  <c r="F478" i="1" s="1"/>
  <c r="E481" i="1"/>
  <c r="E478" i="1" s="1"/>
  <c r="D481" i="1"/>
  <c r="D478" i="1" s="1"/>
  <c r="C481" i="1"/>
  <c r="C478" i="1" s="1"/>
  <c r="N475" i="1"/>
  <c r="L475" i="1"/>
  <c r="K475" i="1"/>
  <c r="F475" i="1"/>
  <c r="D475" i="1"/>
  <c r="M472" i="1"/>
  <c r="I472" i="1"/>
  <c r="H472" i="1"/>
  <c r="E472" i="1"/>
  <c r="N472" i="1"/>
  <c r="O467" i="1"/>
  <c r="G463" i="1"/>
  <c r="F463" i="1"/>
  <c r="M463" i="1"/>
  <c r="J463" i="1"/>
  <c r="I463" i="1"/>
  <c r="E463" i="1"/>
  <c r="N463" i="1"/>
  <c r="L463" i="1"/>
  <c r="K463" i="1"/>
  <c r="H463" i="1"/>
  <c r="D463" i="1"/>
  <c r="M460" i="1"/>
  <c r="J460" i="1"/>
  <c r="L460" i="1"/>
  <c r="K460" i="1"/>
  <c r="N460" i="1"/>
  <c r="H460" i="1"/>
  <c r="I457" i="1"/>
  <c r="N457" i="1"/>
  <c r="K457" i="1"/>
  <c r="M457" i="1"/>
  <c r="L457" i="1"/>
  <c r="J457" i="1"/>
  <c r="G457" i="1"/>
  <c r="F457" i="1"/>
  <c r="N454" i="1"/>
  <c r="E454" i="1"/>
  <c r="L454" i="1"/>
  <c r="K454" i="1"/>
  <c r="J454" i="1"/>
  <c r="I454" i="1"/>
  <c r="N450" i="1"/>
  <c r="G450" i="1"/>
  <c r="F450" i="1"/>
  <c r="E450" i="1"/>
  <c r="D450" i="1"/>
  <c r="N447" i="1"/>
  <c r="H447" i="1"/>
  <c r="J447" i="1"/>
  <c r="I447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C440" i="1"/>
  <c r="N427" i="1"/>
  <c r="M427" i="1"/>
  <c r="J427" i="1"/>
  <c r="I427" i="1"/>
  <c r="D427" i="1"/>
  <c r="L427" i="1"/>
  <c r="K427" i="1"/>
  <c r="C427" i="1"/>
  <c r="O425" i="1"/>
  <c r="O424" i="1" s="1"/>
  <c r="O423" i="1" s="1"/>
  <c r="N424" i="1"/>
  <c r="N423" i="1" s="1"/>
  <c r="M424" i="1"/>
  <c r="M423" i="1" s="1"/>
  <c r="L424" i="1"/>
  <c r="L423" i="1" s="1"/>
  <c r="K424" i="1"/>
  <c r="K423" i="1" s="1"/>
  <c r="J424" i="1"/>
  <c r="J423" i="1" s="1"/>
  <c r="I424" i="1"/>
  <c r="I423" i="1" s="1"/>
  <c r="H424" i="1"/>
  <c r="H423" i="1" s="1"/>
  <c r="G424" i="1"/>
  <c r="G423" i="1" s="1"/>
  <c r="F424" i="1"/>
  <c r="F423" i="1" s="1"/>
  <c r="E424" i="1"/>
  <c r="E423" i="1" s="1"/>
  <c r="D424" i="1"/>
  <c r="D423" i="1" s="1"/>
  <c r="C424" i="1"/>
  <c r="C423" i="1" s="1"/>
  <c r="O422" i="1"/>
  <c r="N419" i="1"/>
  <c r="M419" i="1"/>
  <c r="L419" i="1"/>
  <c r="K419" i="1"/>
  <c r="J419" i="1"/>
  <c r="G419" i="1"/>
  <c r="F419" i="1"/>
  <c r="E419" i="1"/>
  <c r="D419" i="1"/>
  <c r="C419" i="1"/>
  <c r="O412" i="1"/>
  <c r="O354" i="1"/>
  <c r="O353" i="1" s="1"/>
  <c r="N353" i="1"/>
  <c r="M353" i="1"/>
  <c r="L353" i="1"/>
  <c r="K353" i="1"/>
  <c r="J353" i="1"/>
  <c r="I353" i="1"/>
  <c r="H353" i="1"/>
  <c r="G353" i="1"/>
  <c r="F353" i="1"/>
  <c r="E353" i="1"/>
  <c r="D353" i="1"/>
  <c r="C353" i="1"/>
  <c r="K345" i="1"/>
  <c r="J345" i="1"/>
  <c r="I345" i="1"/>
  <c r="H345" i="1"/>
  <c r="N343" i="1"/>
  <c r="M343" i="1"/>
  <c r="L343" i="1"/>
  <c r="K343" i="1"/>
  <c r="J343" i="1"/>
  <c r="I343" i="1"/>
  <c r="H343" i="1"/>
  <c r="G343" i="1"/>
  <c r="F343" i="1"/>
  <c r="D343" i="1"/>
  <c r="C343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N333" i="1"/>
  <c r="D333" i="1"/>
  <c r="E333" i="1"/>
  <c r="L329" i="1"/>
  <c r="L328" i="1" s="1"/>
  <c r="G329" i="1"/>
  <c r="G328" i="1" s="1"/>
  <c r="F329" i="1"/>
  <c r="F328" i="1" s="1"/>
  <c r="D329" i="1"/>
  <c r="D328" i="1" s="1"/>
  <c r="O275" i="1"/>
  <c r="O274" i="1" s="1"/>
  <c r="N274" i="1"/>
  <c r="M274" i="1"/>
  <c r="L274" i="1"/>
  <c r="K274" i="1"/>
  <c r="J274" i="1"/>
  <c r="I274" i="1"/>
  <c r="H274" i="1"/>
  <c r="G274" i="1"/>
  <c r="F274" i="1"/>
  <c r="E274" i="1"/>
  <c r="D274" i="1"/>
  <c r="C274" i="1"/>
  <c r="O273" i="1"/>
  <c r="O272" i="1" s="1"/>
  <c r="N272" i="1"/>
  <c r="M272" i="1"/>
  <c r="L272" i="1"/>
  <c r="K272" i="1"/>
  <c r="J272" i="1"/>
  <c r="I272" i="1"/>
  <c r="H272" i="1"/>
  <c r="G272" i="1"/>
  <c r="F272" i="1"/>
  <c r="E272" i="1"/>
  <c r="D272" i="1"/>
  <c r="C272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O269" i="1"/>
  <c r="O268" i="1" s="1"/>
  <c r="N268" i="1"/>
  <c r="M268" i="1"/>
  <c r="L268" i="1"/>
  <c r="K268" i="1"/>
  <c r="J268" i="1"/>
  <c r="I268" i="1"/>
  <c r="H268" i="1"/>
  <c r="G268" i="1"/>
  <c r="F268" i="1"/>
  <c r="E268" i="1"/>
  <c r="D268" i="1"/>
  <c r="C268" i="1"/>
  <c r="H264" i="1"/>
  <c r="M264" i="1"/>
  <c r="G264" i="1"/>
  <c r="E264" i="1"/>
  <c r="N264" i="1"/>
  <c r="L264" i="1"/>
  <c r="K264" i="1"/>
  <c r="I264" i="1"/>
  <c r="I259" i="1"/>
  <c r="L259" i="1"/>
  <c r="N259" i="1"/>
  <c r="K259" i="1"/>
  <c r="M259" i="1"/>
  <c r="O249" i="1"/>
  <c r="O248" i="1" s="1"/>
  <c r="N249" i="1"/>
  <c r="N248" i="1" s="1"/>
  <c r="M249" i="1"/>
  <c r="M248" i="1" s="1"/>
  <c r="L249" i="1"/>
  <c r="L248" i="1" s="1"/>
  <c r="K249" i="1"/>
  <c r="K248" i="1" s="1"/>
  <c r="J249" i="1"/>
  <c r="J248" i="1" s="1"/>
  <c r="I249" i="1"/>
  <c r="I248" i="1" s="1"/>
  <c r="H249" i="1"/>
  <c r="H248" i="1" s="1"/>
  <c r="G249" i="1"/>
  <c r="G248" i="1" s="1"/>
  <c r="F249" i="1"/>
  <c r="F248" i="1" s="1"/>
  <c r="E249" i="1"/>
  <c r="E248" i="1" s="1"/>
  <c r="D249" i="1"/>
  <c r="D248" i="1" s="1"/>
  <c r="C249" i="1"/>
  <c r="C248" i="1" s="1"/>
  <c r="M246" i="1"/>
  <c r="K246" i="1"/>
  <c r="J246" i="1"/>
  <c r="I246" i="1"/>
  <c r="E246" i="1"/>
  <c r="N246" i="1"/>
  <c r="L246" i="1"/>
  <c r="H246" i="1"/>
  <c r="G246" i="1"/>
  <c r="F246" i="1"/>
  <c r="N236" i="1"/>
  <c r="M236" i="1"/>
  <c r="L236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M221" i="1"/>
  <c r="L221" i="1"/>
  <c r="I221" i="1"/>
  <c r="F221" i="1"/>
  <c r="E221" i="1"/>
  <c r="N221" i="1"/>
  <c r="K221" i="1"/>
  <c r="J221" i="1"/>
  <c r="H221" i="1"/>
  <c r="G221" i="1"/>
  <c r="D221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N190" i="1"/>
  <c r="J180" i="1"/>
  <c r="I180" i="1"/>
  <c r="D175" i="1"/>
  <c r="N175" i="1"/>
  <c r="N171" i="1"/>
  <c r="D171" i="1"/>
  <c r="I171" i="1"/>
  <c r="H171" i="1"/>
  <c r="G171" i="1"/>
  <c r="E171" i="1"/>
  <c r="M147" i="1"/>
  <c r="J147" i="1"/>
  <c r="N147" i="1"/>
  <c r="I147" i="1"/>
  <c r="G147" i="1"/>
  <c r="N141" i="1"/>
  <c r="K141" i="1"/>
  <c r="L141" i="1"/>
  <c r="I141" i="1"/>
  <c r="L128" i="1"/>
  <c r="I128" i="1"/>
  <c r="D128" i="1"/>
  <c r="N128" i="1"/>
  <c r="K128" i="1"/>
  <c r="J128" i="1"/>
  <c r="G128" i="1"/>
  <c r="F128" i="1"/>
  <c r="M128" i="1"/>
  <c r="N123" i="1"/>
  <c r="L123" i="1"/>
  <c r="J123" i="1"/>
  <c r="H123" i="1"/>
  <c r="I123" i="1"/>
  <c r="E118" i="1"/>
  <c r="N118" i="1"/>
  <c r="F118" i="1"/>
  <c r="J116" i="1"/>
  <c r="E116" i="1"/>
  <c r="D116" i="1"/>
  <c r="N116" i="1"/>
  <c r="M116" i="1"/>
  <c r="I116" i="1"/>
  <c r="H116" i="1"/>
  <c r="G116" i="1"/>
  <c r="N114" i="1"/>
  <c r="I114" i="1"/>
  <c r="H114" i="1"/>
  <c r="F114" i="1"/>
  <c r="E114" i="1"/>
  <c r="M114" i="1"/>
  <c r="K114" i="1"/>
  <c r="J114" i="1"/>
  <c r="G114" i="1"/>
  <c r="D114" i="1"/>
  <c r="F110" i="1"/>
  <c r="O103" i="1"/>
  <c r="O102" i="1" s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101" i="1"/>
  <c r="O100" i="1" s="1"/>
  <c r="N100" i="1"/>
  <c r="M100" i="1"/>
  <c r="L100" i="1"/>
  <c r="K100" i="1"/>
  <c r="J100" i="1"/>
  <c r="I100" i="1"/>
  <c r="H100" i="1"/>
  <c r="G100" i="1"/>
  <c r="F100" i="1"/>
  <c r="E100" i="1"/>
  <c r="D100" i="1"/>
  <c r="C100" i="1"/>
  <c r="N96" i="1"/>
  <c r="N95" i="1" s="1"/>
  <c r="M96" i="1"/>
  <c r="M95" i="1" s="1"/>
  <c r="L96" i="1"/>
  <c r="L95" i="1" s="1"/>
  <c r="K96" i="1"/>
  <c r="K95" i="1" s="1"/>
  <c r="J96" i="1"/>
  <c r="J95" i="1" s="1"/>
  <c r="I96" i="1"/>
  <c r="I95" i="1" s="1"/>
  <c r="H96" i="1"/>
  <c r="H95" i="1" s="1"/>
  <c r="G96" i="1"/>
  <c r="G95" i="1" s="1"/>
  <c r="F96" i="1"/>
  <c r="F95" i="1" s="1"/>
  <c r="E96" i="1"/>
  <c r="E95" i="1" s="1"/>
  <c r="D96" i="1"/>
  <c r="D95" i="1" s="1"/>
  <c r="C96" i="1"/>
  <c r="C95" i="1" s="1"/>
  <c r="N91" i="1"/>
  <c r="M91" i="1"/>
  <c r="L91" i="1"/>
  <c r="K91" i="1"/>
  <c r="J91" i="1"/>
  <c r="I91" i="1"/>
  <c r="H91" i="1"/>
  <c r="G91" i="1"/>
  <c r="F91" i="1"/>
  <c r="E91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N82" i="1"/>
  <c r="M82" i="1"/>
  <c r="L82" i="1"/>
  <c r="K82" i="1"/>
  <c r="D82" i="1"/>
  <c r="C82" i="1"/>
  <c r="N78" i="1"/>
  <c r="N77" i="1" s="1"/>
  <c r="M78" i="1"/>
  <c r="M77" i="1" s="1"/>
  <c r="L78" i="1"/>
  <c r="L77" i="1" s="1"/>
  <c r="I78" i="1"/>
  <c r="I77" i="1" s="1"/>
  <c r="H78" i="1"/>
  <c r="H77" i="1" s="1"/>
  <c r="G78" i="1"/>
  <c r="G77" i="1" s="1"/>
  <c r="E78" i="1"/>
  <c r="E77" i="1" s="1"/>
  <c r="D78" i="1"/>
  <c r="D77" i="1" s="1"/>
  <c r="C78" i="1"/>
  <c r="C77" i="1" s="1"/>
  <c r="N75" i="1"/>
  <c r="N74" i="1" s="1"/>
  <c r="M75" i="1"/>
  <c r="M74" i="1" s="1"/>
  <c r="J75" i="1"/>
  <c r="J74" i="1" s="1"/>
  <c r="I75" i="1"/>
  <c r="I74" i="1" s="1"/>
  <c r="H75" i="1"/>
  <c r="H74" i="1" s="1"/>
  <c r="G75" i="1"/>
  <c r="G74" i="1" s="1"/>
  <c r="E75" i="1"/>
  <c r="E74" i="1" s="1"/>
  <c r="D75" i="1"/>
  <c r="D74" i="1" s="1"/>
  <c r="N72" i="1"/>
  <c r="N71" i="1" s="1"/>
  <c r="J72" i="1"/>
  <c r="J71" i="1" s="1"/>
  <c r="I72" i="1"/>
  <c r="I71" i="1" s="1"/>
  <c r="H72" i="1"/>
  <c r="H71" i="1" s="1"/>
  <c r="G72" i="1"/>
  <c r="G71" i="1" s="1"/>
  <c r="F72" i="1"/>
  <c r="F71" i="1" s="1"/>
  <c r="E72" i="1"/>
  <c r="E71" i="1" s="1"/>
  <c r="D72" i="1"/>
  <c r="D71" i="1" s="1"/>
  <c r="L69" i="1"/>
  <c r="L68" i="1" s="1"/>
  <c r="G69" i="1"/>
  <c r="G68" i="1" s="1"/>
  <c r="F69" i="1"/>
  <c r="F68" i="1" s="1"/>
  <c r="D69" i="1"/>
  <c r="D68" i="1" s="1"/>
  <c r="K66" i="1"/>
  <c r="K65" i="1" s="1"/>
  <c r="J66" i="1"/>
  <c r="J65" i="1" s="1"/>
  <c r="I66" i="1"/>
  <c r="I65" i="1" s="1"/>
  <c r="H66" i="1"/>
  <c r="H65" i="1" s="1"/>
  <c r="F66" i="1"/>
  <c r="F65" i="1" s="1"/>
  <c r="E66" i="1"/>
  <c r="E65" i="1" s="1"/>
  <c r="N62" i="1"/>
  <c r="N61" i="1" s="1"/>
  <c r="M62" i="1"/>
  <c r="M61" i="1" s="1"/>
  <c r="L62" i="1"/>
  <c r="L61" i="1" s="1"/>
  <c r="K62" i="1"/>
  <c r="K61" i="1" s="1"/>
  <c r="J62" i="1"/>
  <c r="J61" i="1" s="1"/>
  <c r="I62" i="1"/>
  <c r="I61" i="1" s="1"/>
  <c r="H62" i="1"/>
  <c r="H61" i="1" s="1"/>
  <c r="G62" i="1"/>
  <c r="G61" i="1" s="1"/>
  <c r="F62" i="1"/>
  <c r="F61" i="1" s="1"/>
  <c r="E62" i="1"/>
  <c r="E61" i="1" s="1"/>
  <c r="D62" i="1"/>
  <c r="D61" i="1" s="1"/>
  <c r="C62" i="1"/>
  <c r="C61" i="1" s="1"/>
  <c r="N59" i="1"/>
  <c r="N58" i="1" s="1"/>
  <c r="M59" i="1"/>
  <c r="M58" i="1" s="1"/>
  <c r="L59" i="1"/>
  <c r="L58" i="1" s="1"/>
  <c r="K59" i="1"/>
  <c r="K58" i="1" s="1"/>
  <c r="J59" i="1"/>
  <c r="J58" i="1" s="1"/>
  <c r="I59" i="1"/>
  <c r="I58" i="1" s="1"/>
  <c r="H59" i="1"/>
  <c r="H58" i="1" s="1"/>
  <c r="G59" i="1"/>
  <c r="G58" i="1" s="1"/>
  <c r="F59" i="1"/>
  <c r="F58" i="1" s="1"/>
  <c r="E59" i="1"/>
  <c r="E58" i="1" s="1"/>
  <c r="D59" i="1"/>
  <c r="D58" i="1" s="1"/>
  <c r="C59" i="1"/>
  <c r="C58" i="1" s="1"/>
  <c r="M50" i="1"/>
  <c r="K50" i="1"/>
  <c r="L50" i="1"/>
  <c r="I50" i="1"/>
  <c r="E45" i="1"/>
  <c r="N45" i="1"/>
  <c r="M45" i="1"/>
  <c r="G45" i="1"/>
  <c r="D45" i="1"/>
  <c r="O41" i="1"/>
  <c r="N35" i="1"/>
  <c r="N34" i="1" s="1"/>
  <c r="M35" i="1"/>
  <c r="M34" i="1" s="1"/>
  <c r="L35" i="1"/>
  <c r="L34" i="1" s="1"/>
  <c r="K35" i="1"/>
  <c r="K34" i="1" s="1"/>
  <c r="J35" i="1"/>
  <c r="J34" i="1" s="1"/>
  <c r="I35" i="1"/>
  <c r="I34" i="1" s="1"/>
  <c r="H35" i="1"/>
  <c r="H34" i="1" s="1"/>
  <c r="G35" i="1"/>
  <c r="G34" i="1" s="1"/>
  <c r="F35" i="1"/>
  <c r="F34" i="1" s="1"/>
  <c r="E35" i="1"/>
  <c r="E34" i="1" s="1"/>
  <c r="D35" i="1"/>
  <c r="D34" i="1" s="1"/>
  <c r="N32" i="1"/>
  <c r="N31" i="1" s="1"/>
  <c r="M32" i="1"/>
  <c r="M31" i="1" s="1"/>
  <c r="L32" i="1"/>
  <c r="L31" i="1" s="1"/>
  <c r="K32" i="1"/>
  <c r="K31" i="1" s="1"/>
  <c r="J32" i="1"/>
  <c r="J31" i="1" s="1"/>
  <c r="I32" i="1"/>
  <c r="I31" i="1" s="1"/>
  <c r="H32" i="1"/>
  <c r="H31" i="1" s="1"/>
  <c r="G32" i="1"/>
  <c r="G31" i="1" s="1"/>
  <c r="F32" i="1"/>
  <c r="F31" i="1" s="1"/>
  <c r="E32" i="1"/>
  <c r="E31" i="1" s="1"/>
  <c r="N29" i="1"/>
  <c r="N28" i="1" s="1"/>
  <c r="M29" i="1"/>
  <c r="M28" i="1" s="1"/>
  <c r="L29" i="1"/>
  <c r="L28" i="1" s="1"/>
  <c r="K29" i="1"/>
  <c r="K28" i="1" s="1"/>
  <c r="J29" i="1"/>
  <c r="J28" i="1" s="1"/>
  <c r="I29" i="1"/>
  <c r="I28" i="1" s="1"/>
  <c r="H29" i="1"/>
  <c r="H28" i="1" s="1"/>
  <c r="G29" i="1"/>
  <c r="G28" i="1" s="1"/>
  <c r="F29" i="1"/>
  <c r="F28" i="1" s="1"/>
  <c r="C29" i="1"/>
  <c r="C28" i="1" s="1"/>
  <c r="N26" i="1"/>
  <c r="K26" i="1"/>
  <c r="J26" i="1"/>
  <c r="I26" i="1"/>
  <c r="H26" i="1"/>
  <c r="G26" i="1"/>
  <c r="F26" i="1"/>
  <c r="M26" i="1"/>
  <c r="L26" i="1"/>
  <c r="C26" i="1"/>
  <c r="N24" i="1"/>
  <c r="M24" i="1"/>
  <c r="L24" i="1"/>
  <c r="K24" i="1"/>
  <c r="J24" i="1"/>
  <c r="I24" i="1"/>
  <c r="H24" i="1"/>
  <c r="E24" i="1"/>
  <c r="D24" i="1"/>
  <c r="C24" i="1"/>
  <c r="N22" i="1"/>
  <c r="M22" i="1"/>
  <c r="L22" i="1"/>
  <c r="K22" i="1"/>
  <c r="J22" i="1"/>
  <c r="I22" i="1"/>
  <c r="F22" i="1"/>
  <c r="E22" i="1"/>
  <c r="D22" i="1"/>
  <c r="C22" i="1"/>
  <c r="K18" i="1"/>
  <c r="F18" i="1"/>
  <c r="E18" i="1"/>
  <c r="D18" i="1"/>
  <c r="N18" i="1"/>
  <c r="M18" i="1"/>
  <c r="L18" i="1"/>
  <c r="G18" i="1"/>
  <c r="N16" i="1"/>
  <c r="M16" i="1"/>
  <c r="L16" i="1"/>
  <c r="K16" i="1"/>
  <c r="H16" i="1"/>
  <c r="D16" i="1"/>
  <c r="I16" i="1"/>
  <c r="G16" i="1"/>
  <c r="F16" i="1"/>
  <c r="E16" i="1"/>
  <c r="G12" i="1"/>
  <c r="D12" i="1"/>
  <c r="I9" i="1"/>
  <c r="H9" i="1"/>
  <c r="F9" i="1"/>
  <c r="E9" i="1"/>
  <c r="K9" i="1"/>
  <c r="J9" i="1"/>
  <c r="M7" i="1"/>
  <c r="L7" i="1"/>
  <c r="J7" i="1"/>
  <c r="I7" i="1"/>
  <c r="H7" i="1"/>
  <c r="G7" i="1"/>
  <c r="F7" i="1"/>
  <c r="N7" i="1"/>
  <c r="K7" i="1"/>
  <c r="E7" i="1"/>
  <c r="D7" i="1"/>
  <c r="I99" i="1" l="1"/>
  <c r="H99" i="1"/>
  <c r="G99" i="1"/>
  <c r="D99" i="1"/>
  <c r="J99" i="1"/>
  <c r="K99" i="1"/>
  <c r="L99" i="1"/>
  <c r="N99" i="1"/>
  <c r="C99" i="1"/>
  <c r="F99" i="1"/>
  <c r="M99" i="1"/>
  <c r="O99" i="1"/>
  <c r="E99" i="1"/>
  <c r="I513" i="1"/>
  <c r="E513" i="1"/>
  <c r="J513" i="1"/>
  <c r="M513" i="1"/>
  <c r="N513" i="1"/>
  <c r="O513" i="1"/>
  <c r="L513" i="1"/>
  <c r="C513" i="1"/>
  <c r="D513" i="1"/>
  <c r="G513" i="1"/>
  <c r="H513" i="1"/>
  <c r="K513" i="1"/>
  <c r="F513" i="1"/>
  <c r="O428" i="1"/>
  <c r="O55" i="1"/>
  <c r="C91" i="1"/>
  <c r="C81" i="1" s="1"/>
  <c r="C80" i="1" s="1"/>
  <c r="O127" i="1"/>
  <c r="O183" i="1"/>
  <c r="O200" i="1"/>
  <c r="O217" i="1"/>
  <c r="C264" i="1"/>
  <c r="O290" i="1"/>
  <c r="O382" i="1"/>
  <c r="O399" i="1"/>
  <c r="O510" i="1"/>
  <c r="O54" i="1"/>
  <c r="O88" i="1"/>
  <c r="D123" i="1"/>
  <c r="D141" i="1"/>
  <c r="O163" i="1"/>
  <c r="O182" i="1"/>
  <c r="O199" i="1"/>
  <c r="O243" i="1"/>
  <c r="O289" i="1"/>
  <c r="O365" i="1"/>
  <c r="O381" i="1"/>
  <c r="O398" i="1"/>
  <c r="D431" i="1"/>
  <c r="D426" i="1" s="1"/>
  <c r="C35" i="1"/>
  <c r="C34" i="1" s="1"/>
  <c r="O548" i="1"/>
  <c r="O547" i="1" s="1"/>
  <c r="O546" i="1" s="1"/>
  <c r="C547" i="1"/>
  <c r="C546" i="1" s="1"/>
  <c r="O509" i="1"/>
  <c r="O87" i="1"/>
  <c r="E141" i="1"/>
  <c r="O181" i="1"/>
  <c r="O198" i="1"/>
  <c r="O215" i="1"/>
  <c r="O242" i="1"/>
  <c r="E259" i="1"/>
  <c r="O304" i="1"/>
  <c r="O364" i="1"/>
  <c r="O397" i="1"/>
  <c r="E485" i="1"/>
  <c r="O508" i="1"/>
  <c r="F50" i="1"/>
  <c r="O86" i="1"/>
  <c r="F123" i="1"/>
  <c r="O197" i="1"/>
  <c r="O214" i="1"/>
  <c r="O241" i="1"/>
  <c r="O303" i="1"/>
  <c r="O340" i="1"/>
  <c r="O379" i="1"/>
  <c r="F427" i="1"/>
  <c r="O482" i="1"/>
  <c r="O481" i="1" s="1"/>
  <c r="O507" i="1"/>
  <c r="O532" i="1"/>
  <c r="O23" i="1"/>
  <c r="O22" i="1" s="1"/>
  <c r="G50" i="1"/>
  <c r="G82" i="1"/>
  <c r="G81" i="1" s="1"/>
  <c r="G80" i="1" s="1"/>
  <c r="O122" i="1"/>
  <c r="O142" i="1"/>
  <c r="O160" i="1"/>
  <c r="O178" i="1"/>
  <c r="O196" i="1"/>
  <c r="O213" i="1"/>
  <c r="G236" i="1"/>
  <c r="G235" i="1" s="1"/>
  <c r="O260" i="1"/>
  <c r="O302" i="1"/>
  <c r="O339" i="1"/>
  <c r="O362" i="1"/>
  <c r="O378" i="1"/>
  <c r="O394" i="1"/>
  <c r="G427" i="1"/>
  <c r="G454" i="1"/>
  <c r="O480" i="1"/>
  <c r="O479" i="1" s="1"/>
  <c r="O20" i="1"/>
  <c r="O49" i="1"/>
  <c r="O84" i="1"/>
  <c r="O140" i="1"/>
  <c r="O177" i="1"/>
  <c r="H190" i="1"/>
  <c r="O212" i="1"/>
  <c r="H236" i="1"/>
  <c r="H235" i="1" s="1"/>
  <c r="O285" i="1"/>
  <c r="O377" i="1"/>
  <c r="O393" i="1"/>
  <c r="H528" i="1"/>
  <c r="I18" i="1"/>
  <c r="I11" i="1" s="1"/>
  <c r="I45" i="1"/>
  <c r="O83" i="1"/>
  <c r="I131" i="1"/>
  <c r="I175" i="1"/>
  <c r="O194" i="1"/>
  <c r="O211" i="1"/>
  <c r="I236" i="1"/>
  <c r="I235" i="1" s="1"/>
  <c r="I450" i="1"/>
  <c r="I475" i="1"/>
  <c r="I471" i="1" s="1"/>
  <c r="J45" i="1"/>
  <c r="J118" i="1"/>
  <c r="O193" i="1"/>
  <c r="J236" i="1"/>
  <c r="J235" i="1" s="1"/>
  <c r="J333" i="1"/>
  <c r="J450" i="1"/>
  <c r="K45" i="1"/>
  <c r="K171" i="1"/>
  <c r="K472" i="1"/>
  <c r="K471" i="1" s="1"/>
  <c r="K522" i="1"/>
  <c r="K519" i="1" s="1"/>
  <c r="K518" i="1" s="1"/>
  <c r="L12" i="1"/>
  <c r="L11" i="1" s="1"/>
  <c r="L171" i="1"/>
  <c r="L190" i="1"/>
  <c r="L333" i="1"/>
  <c r="M12" i="1"/>
  <c r="M11" i="1" s="1"/>
  <c r="C493" i="1"/>
  <c r="E38" i="1"/>
  <c r="E232" i="1"/>
  <c r="E231" i="1" s="1"/>
  <c r="G110" i="1"/>
  <c r="H466" i="1"/>
  <c r="K38" i="1"/>
  <c r="K110" i="1"/>
  <c r="K466" i="1"/>
  <c r="L110" i="1"/>
  <c r="G22" i="1"/>
  <c r="G21" i="1" s="1"/>
  <c r="E82" i="1"/>
  <c r="E81" i="1" s="1"/>
  <c r="E80" i="1" s="1"/>
  <c r="E190" i="1"/>
  <c r="N12" i="1"/>
  <c r="N11" i="1" s="1"/>
  <c r="N38" i="1"/>
  <c r="N110" i="1"/>
  <c r="N131" i="1"/>
  <c r="N151" i="1"/>
  <c r="N204" i="1"/>
  <c r="N232" i="1"/>
  <c r="N231" i="1" s="1"/>
  <c r="N278" i="1"/>
  <c r="N395" i="1"/>
  <c r="N431" i="1"/>
  <c r="N426" i="1" s="1"/>
  <c r="N466" i="1"/>
  <c r="N446" i="1" s="1"/>
  <c r="N498" i="1"/>
  <c r="O51" i="1"/>
  <c r="F82" i="1"/>
  <c r="F81" i="1" s="1"/>
  <c r="F80" i="1" s="1"/>
  <c r="G190" i="1"/>
  <c r="O429" i="1"/>
  <c r="O239" i="1"/>
  <c r="O52" i="1"/>
  <c r="H82" i="1"/>
  <c r="H81" i="1" s="1"/>
  <c r="H80" i="1" s="1"/>
  <c r="O92" i="1"/>
  <c r="O91" i="1" s="1"/>
  <c r="O146" i="1"/>
  <c r="I190" i="1"/>
  <c r="O420" i="1"/>
  <c r="O419" i="1" s="1"/>
  <c r="O542" i="1"/>
  <c r="O541" i="1" s="1"/>
  <c r="O540" i="1" s="1"/>
  <c r="H18" i="1"/>
  <c r="H11" i="1" s="1"/>
  <c r="I82" i="1"/>
  <c r="I81" i="1" s="1"/>
  <c r="I80" i="1" s="1"/>
  <c r="J190" i="1"/>
  <c r="D236" i="1"/>
  <c r="D235" i="1" s="1"/>
  <c r="O240" i="1"/>
  <c r="O30" i="1"/>
  <c r="O29" i="1" s="1"/>
  <c r="O28" i="1" s="1"/>
  <c r="O33" i="1"/>
  <c r="O32" i="1" s="1"/>
  <c r="O31" i="1" s="1"/>
  <c r="C50" i="1"/>
  <c r="G118" i="1"/>
  <c r="E236" i="1"/>
  <c r="E235" i="1" s="1"/>
  <c r="O456" i="1"/>
  <c r="D151" i="1"/>
  <c r="D180" i="1"/>
  <c r="D204" i="1"/>
  <c r="D232" i="1"/>
  <c r="D231" i="1" s="1"/>
  <c r="D345" i="1"/>
  <c r="D466" i="1"/>
  <c r="D498" i="1"/>
  <c r="D483" i="1" s="1"/>
  <c r="F236" i="1"/>
  <c r="F235" i="1" s="1"/>
  <c r="E466" i="1"/>
  <c r="E131" i="1"/>
  <c r="E355" i="1"/>
  <c r="E395" i="1"/>
  <c r="E431" i="1"/>
  <c r="E426" i="1" s="1"/>
  <c r="E498" i="1"/>
  <c r="F498" i="1"/>
  <c r="F483" i="1" s="1"/>
  <c r="O25" i="1"/>
  <c r="O24" i="1" s="1"/>
  <c r="O344" i="1"/>
  <c r="O343" i="1" s="1"/>
  <c r="D522" i="1"/>
  <c r="D519" i="1" s="1"/>
  <c r="D518" i="1" s="1"/>
  <c r="E447" i="1"/>
  <c r="F431" i="1"/>
  <c r="F466" i="1"/>
  <c r="G180" i="1"/>
  <c r="G232" i="1"/>
  <c r="G231" i="1" s="1"/>
  <c r="G395" i="1"/>
  <c r="G466" i="1"/>
  <c r="G498" i="1"/>
  <c r="G483" i="1" s="1"/>
  <c r="O139" i="1"/>
  <c r="O158" i="1"/>
  <c r="O238" i="1"/>
  <c r="O300" i="1"/>
  <c r="O337" i="1"/>
  <c r="O376" i="1"/>
  <c r="O392" i="1"/>
  <c r="O504" i="1"/>
  <c r="E522" i="1"/>
  <c r="E519" i="1" s="1"/>
  <c r="E518" i="1" s="1"/>
  <c r="F531" i="1"/>
  <c r="F522" i="1" s="1"/>
  <c r="F519" i="1" s="1"/>
  <c r="F518" i="1" s="1"/>
  <c r="O529" i="1"/>
  <c r="F190" i="1"/>
  <c r="H131" i="1"/>
  <c r="H278" i="1"/>
  <c r="H355" i="1"/>
  <c r="H395" i="1"/>
  <c r="H431" i="1"/>
  <c r="H426" i="1" s="1"/>
  <c r="H498" i="1"/>
  <c r="H483" i="1" s="1"/>
  <c r="O506" i="1"/>
  <c r="O530" i="1"/>
  <c r="G522" i="1"/>
  <c r="G519" i="1" s="1"/>
  <c r="G518" i="1" s="1"/>
  <c r="I110" i="1"/>
  <c r="I204" i="1"/>
  <c r="I232" i="1"/>
  <c r="I231" i="1" s="1"/>
  <c r="I278" i="1"/>
  <c r="I355" i="1"/>
  <c r="I395" i="1"/>
  <c r="I431" i="1"/>
  <c r="I426" i="1" s="1"/>
  <c r="I466" i="1"/>
  <c r="I498" i="1"/>
  <c r="I483" i="1" s="1"/>
  <c r="O432" i="1"/>
  <c r="J12" i="1"/>
  <c r="J11" i="1" s="1"/>
  <c r="J38" i="1"/>
  <c r="J110" i="1"/>
  <c r="J131" i="1"/>
  <c r="J204" i="1"/>
  <c r="J395" i="1"/>
  <c r="J431" i="1"/>
  <c r="J426" i="1" s="1"/>
  <c r="J466" i="1"/>
  <c r="J498" i="1"/>
  <c r="J483" i="1" s="1"/>
  <c r="O505" i="1"/>
  <c r="K12" i="1"/>
  <c r="K11" i="1" s="1"/>
  <c r="K131" i="1"/>
  <c r="K204" i="1"/>
  <c r="K355" i="1"/>
  <c r="K395" i="1"/>
  <c r="K498" i="1"/>
  <c r="K483" i="1" s="1"/>
  <c r="L38" i="1"/>
  <c r="L37" i="1" s="1"/>
  <c r="L131" i="1"/>
  <c r="L151" i="1"/>
  <c r="L180" i="1"/>
  <c r="L232" i="1"/>
  <c r="L231" i="1" s="1"/>
  <c r="L345" i="1"/>
  <c r="L431" i="1"/>
  <c r="L426" i="1" s="1"/>
  <c r="L466" i="1"/>
  <c r="L498" i="1"/>
  <c r="L483" i="1" s="1"/>
  <c r="O533" i="1"/>
  <c r="K190" i="1"/>
  <c r="K333" i="1"/>
  <c r="M38" i="1"/>
  <c r="M37" i="1" s="1"/>
  <c r="M110" i="1"/>
  <c r="M180" i="1"/>
  <c r="M278" i="1"/>
  <c r="M395" i="1"/>
  <c r="M431" i="1"/>
  <c r="M426" i="1" s="1"/>
  <c r="M466" i="1"/>
  <c r="M498" i="1"/>
  <c r="M483" i="1" s="1"/>
  <c r="N522" i="1"/>
  <c r="N519" i="1" s="1"/>
  <c r="N518" i="1" s="1"/>
  <c r="M522" i="1"/>
  <c r="M519" i="1" s="1"/>
  <c r="M518" i="1" s="1"/>
  <c r="L522" i="1"/>
  <c r="L519" i="1" s="1"/>
  <c r="L518" i="1" s="1"/>
  <c r="J522" i="1"/>
  <c r="J519" i="1" s="1"/>
  <c r="J518" i="1" s="1"/>
  <c r="I522" i="1"/>
  <c r="I519" i="1" s="1"/>
  <c r="I518" i="1" s="1"/>
  <c r="O408" i="1"/>
  <c r="O47" i="1"/>
  <c r="O79" i="1"/>
  <c r="O78" i="1" s="1"/>
  <c r="O77" i="1" s="1"/>
  <c r="O138" i="1"/>
  <c r="O157" i="1"/>
  <c r="O210" i="1"/>
  <c r="O299" i="1"/>
  <c r="O336" i="1"/>
  <c r="O359" i="1"/>
  <c r="O503" i="1"/>
  <c r="O525" i="1"/>
  <c r="O14" i="1"/>
  <c r="O12" i="1" s="1"/>
  <c r="O136" i="1"/>
  <c r="O281" i="1"/>
  <c r="O373" i="1"/>
  <c r="O406" i="1"/>
  <c r="O470" i="1"/>
  <c r="O501" i="1"/>
  <c r="O545" i="1"/>
  <c r="O544" i="1" s="1"/>
  <c r="O543" i="1" s="1"/>
  <c r="C488" i="1"/>
  <c r="O389" i="1"/>
  <c r="H6" i="1"/>
  <c r="C236" i="1"/>
  <c r="C235" i="1" s="1"/>
  <c r="C45" i="1"/>
  <c r="O137" i="1"/>
  <c r="O156" i="1"/>
  <c r="O173" i="1"/>
  <c r="O192" i="1"/>
  <c r="O209" i="1"/>
  <c r="O282" i="1"/>
  <c r="O358" i="1"/>
  <c r="O374" i="1"/>
  <c r="O390" i="1"/>
  <c r="O407" i="1"/>
  <c r="O502" i="1"/>
  <c r="O524" i="1"/>
  <c r="O237" i="1"/>
  <c r="C450" i="1"/>
  <c r="O46" i="1"/>
  <c r="C12" i="1"/>
  <c r="O76" i="1"/>
  <c r="O75" i="1" s="1"/>
  <c r="O74" i="1" s="1"/>
  <c r="J549" i="1"/>
  <c r="C345" i="1"/>
  <c r="O154" i="1"/>
  <c r="O170" i="1"/>
  <c r="O189" i="1"/>
  <c r="O207" i="1"/>
  <c r="O280" i="1"/>
  <c r="O296" i="1"/>
  <c r="O312" i="1"/>
  <c r="O330" i="1"/>
  <c r="O329" i="1" s="1"/>
  <c r="O328" i="1" s="1"/>
  <c r="O372" i="1"/>
  <c r="O388" i="1"/>
  <c r="O405" i="1"/>
  <c r="O439" i="1"/>
  <c r="O469" i="1"/>
  <c r="O500" i="1"/>
  <c r="O42" i="1"/>
  <c r="O67" i="1"/>
  <c r="O66" i="1" s="1"/>
  <c r="O65" i="1" s="1"/>
  <c r="O112" i="1"/>
  <c r="O153" i="1"/>
  <c r="O169" i="1"/>
  <c r="O188" i="1"/>
  <c r="O279" i="1"/>
  <c r="O295" i="1"/>
  <c r="O311" i="1"/>
  <c r="O327" i="1"/>
  <c r="O371" i="1"/>
  <c r="O387" i="1"/>
  <c r="O438" i="1"/>
  <c r="O468" i="1"/>
  <c r="O499" i="1"/>
  <c r="F549" i="1"/>
  <c r="C110" i="1"/>
  <c r="C180" i="1"/>
  <c r="F6" i="1"/>
  <c r="C66" i="1"/>
  <c r="C65" i="1" s="1"/>
  <c r="C64" i="1" s="1"/>
  <c r="C395" i="1"/>
  <c r="C171" i="1"/>
  <c r="C190" i="1"/>
  <c r="M81" i="1"/>
  <c r="M80" i="1" s="1"/>
  <c r="O70" i="1"/>
  <c r="O69" i="1" s="1"/>
  <c r="O68" i="1" s="1"/>
  <c r="C522" i="1"/>
  <c r="C519" i="1" s="1"/>
  <c r="O404" i="1"/>
  <c r="C329" i="1"/>
  <c r="C328" i="1" s="1"/>
  <c r="O73" i="1"/>
  <c r="O72" i="1" s="1"/>
  <c r="O71" i="1" s="1"/>
  <c r="C466" i="1"/>
  <c r="O191" i="1"/>
  <c r="C431" i="1"/>
  <c r="C426" i="1" s="1"/>
  <c r="C498" i="1"/>
  <c r="O113" i="1"/>
  <c r="I549" i="1"/>
  <c r="N81" i="1"/>
  <c r="N80" i="1" s="1"/>
  <c r="E6" i="1"/>
  <c r="D81" i="1"/>
  <c r="D80" i="1" s="1"/>
  <c r="C21" i="1"/>
  <c r="D64" i="1"/>
  <c r="M235" i="1"/>
  <c r="I21" i="1"/>
  <c r="K81" i="1"/>
  <c r="K80" i="1" s="1"/>
  <c r="M549" i="1"/>
  <c r="E549" i="1"/>
  <c r="H64" i="1"/>
  <c r="J6" i="1"/>
  <c r="N6" i="1"/>
  <c r="L549" i="1"/>
  <c r="D549" i="1"/>
  <c r="K64" i="1"/>
  <c r="N549" i="1"/>
  <c r="J471" i="1"/>
  <c r="K549" i="1"/>
  <c r="O549" i="1"/>
  <c r="M64" i="1"/>
  <c r="L235" i="1"/>
  <c r="F11" i="1"/>
  <c r="E11" i="1"/>
  <c r="L64" i="1"/>
  <c r="G64" i="1"/>
  <c r="N21" i="1"/>
  <c r="D471" i="1"/>
  <c r="H471" i="1"/>
  <c r="N471" i="1"/>
  <c r="N235" i="1"/>
  <c r="K21" i="1"/>
  <c r="E21" i="1"/>
  <c r="L21" i="1"/>
  <c r="F21" i="1"/>
  <c r="H21" i="1"/>
  <c r="M21" i="1"/>
  <c r="J21" i="1"/>
  <c r="D11" i="1"/>
  <c r="G11" i="1"/>
  <c r="D6" i="1"/>
  <c r="K6" i="1"/>
  <c r="G6" i="1"/>
  <c r="I6" i="1"/>
  <c r="O10" i="1"/>
  <c r="G278" i="1"/>
  <c r="E475" i="1"/>
  <c r="E471" i="1" s="1"/>
  <c r="O476" i="1"/>
  <c r="O19" i="1"/>
  <c r="C18" i="1"/>
  <c r="C116" i="1"/>
  <c r="O117" i="1"/>
  <c r="O116" i="1" s="1"/>
  <c r="J264" i="1"/>
  <c r="O267" i="1"/>
  <c r="C118" i="1"/>
  <c r="O120" i="1"/>
  <c r="O159" i="1"/>
  <c r="G254" i="1"/>
  <c r="O43" i="1"/>
  <c r="J64" i="1"/>
  <c r="O135" i="1"/>
  <c r="M141" i="1"/>
  <c r="F259" i="1"/>
  <c r="H259" i="1"/>
  <c r="F264" i="1"/>
  <c r="O265" i="1"/>
  <c r="O449" i="1"/>
  <c r="O464" i="1"/>
  <c r="O27" i="1"/>
  <c r="O26" i="1" s="1"/>
  <c r="D26" i="1"/>
  <c r="D21" i="1" s="1"/>
  <c r="E64" i="1"/>
  <c r="N64" i="1"/>
  <c r="K175" i="1"/>
  <c r="L6" i="1"/>
  <c r="O461" i="1"/>
  <c r="C460" i="1"/>
  <c r="G131" i="1"/>
  <c r="O459" i="1"/>
  <c r="D457" i="1"/>
  <c r="J81" i="1"/>
  <c r="J80" i="1" s="1"/>
  <c r="O132" i="1"/>
  <c r="D131" i="1"/>
  <c r="O176" i="1"/>
  <c r="G175" i="1"/>
  <c r="D395" i="1"/>
  <c r="O396" i="1"/>
  <c r="H45" i="1"/>
  <c r="O48" i="1"/>
  <c r="H175" i="1"/>
  <c r="C221" i="1"/>
  <c r="O222" i="1"/>
  <c r="O221" i="1" s="1"/>
  <c r="O455" i="1"/>
  <c r="C454" i="1"/>
  <c r="E128" i="1"/>
  <c r="O130" i="1"/>
  <c r="D38" i="1"/>
  <c r="O40" i="1"/>
  <c r="G38" i="1"/>
  <c r="O53" i="1"/>
  <c r="O143" i="1"/>
  <c r="D147" i="1"/>
  <c r="O308" i="1"/>
  <c r="C151" i="1"/>
  <c r="O134" i="1"/>
  <c r="C131" i="1"/>
  <c r="D355" i="1"/>
  <c r="O356" i="1"/>
  <c r="F355" i="1"/>
  <c r="D50" i="1"/>
  <c r="E123" i="1"/>
  <c r="O124" i="1"/>
  <c r="F151" i="1"/>
  <c r="F131" i="1"/>
  <c r="J278" i="1"/>
  <c r="E460" i="1"/>
  <c r="O129" i="1"/>
  <c r="C128" i="1"/>
  <c r="C38" i="1"/>
  <c r="O39" i="1"/>
  <c r="F38" i="1"/>
  <c r="N50" i="1"/>
  <c r="O208" i="1"/>
  <c r="F204" i="1"/>
  <c r="O305" i="1"/>
  <c r="E151" i="1"/>
  <c r="G151" i="1"/>
  <c r="O334" i="1"/>
  <c r="C333" i="1"/>
  <c r="J355" i="1"/>
  <c r="O452" i="1"/>
  <c r="C457" i="1"/>
  <c r="O458" i="1"/>
  <c r="F460" i="1"/>
  <c r="M6" i="1"/>
  <c r="O119" i="1"/>
  <c r="O148" i="1"/>
  <c r="C147" i="1"/>
  <c r="M175" i="1"/>
  <c r="C204" i="1"/>
  <c r="O206" i="1"/>
  <c r="O284" i="1"/>
  <c r="O391" i="1"/>
  <c r="G460" i="1"/>
  <c r="O490" i="1"/>
  <c r="E488" i="1"/>
  <c r="O527" i="1"/>
  <c r="O526" i="1" s="1"/>
  <c r="E278" i="1"/>
  <c r="O17" i="1"/>
  <c r="O16" i="1" s="1"/>
  <c r="C16" i="1"/>
  <c r="I151" i="1"/>
  <c r="H450" i="1"/>
  <c r="M475" i="1"/>
  <c r="M471" i="1" s="1"/>
  <c r="E50" i="1"/>
  <c r="I118" i="1"/>
  <c r="K118" i="1"/>
  <c r="G141" i="1"/>
  <c r="H147" i="1"/>
  <c r="C232" i="1"/>
  <c r="C231" i="1" s="1"/>
  <c r="L395" i="1"/>
  <c r="O172" i="1"/>
  <c r="E147" i="1"/>
  <c r="K123" i="1"/>
  <c r="F147" i="1"/>
  <c r="K151" i="1"/>
  <c r="H118" i="1"/>
  <c r="O44" i="1"/>
  <c r="E180" i="1"/>
  <c r="O247" i="1"/>
  <c r="O246" i="1" s="1"/>
  <c r="O262" i="1"/>
  <c r="O361" i="1"/>
  <c r="O473" i="1"/>
  <c r="C472" i="1"/>
  <c r="C471" i="1" s="1"/>
  <c r="C278" i="1"/>
  <c r="O283" i="1"/>
  <c r="I64" i="1"/>
  <c r="K235" i="1"/>
  <c r="O266" i="1"/>
  <c r="K450" i="1"/>
  <c r="M450" i="1"/>
  <c r="N355" i="1"/>
  <c r="M355" i="1"/>
  <c r="C549" i="1"/>
  <c r="D278" i="1"/>
  <c r="D253" i="1" s="1"/>
  <c r="F64" i="1"/>
  <c r="O115" i="1"/>
  <c r="O114" i="1" s="1"/>
  <c r="M118" i="1"/>
  <c r="C123" i="1"/>
  <c r="O126" i="1"/>
  <c r="O205" i="1"/>
  <c r="G204" i="1"/>
  <c r="D118" i="1"/>
  <c r="H204" i="1"/>
  <c r="O261" i="1"/>
  <c r="C259" i="1"/>
  <c r="O309" i="1"/>
  <c r="C355" i="1"/>
  <c r="O360" i="1"/>
  <c r="L450" i="1"/>
  <c r="J141" i="1"/>
  <c r="J151" i="1"/>
  <c r="O166" i="1"/>
  <c r="L175" i="1"/>
  <c r="O347" i="1"/>
  <c r="O380" i="1"/>
  <c r="J259" i="1"/>
  <c r="K147" i="1"/>
  <c r="O162" i="1"/>
  <c r="O174" i="1"/>
  <c r="O179" i="1"/>
  <c r="L204" i="1"/>
  <c r="O297" i="1"/>
  <c r="K431" i="1"/>
  <c r="K426" i="1" s="1"/>
  <c r="O448" i="1"/>
  <c r="C447" i="1"/>
  <c r="O453" i="1"/>
  <c r="N485" i="1"/>
  <c r="O287" i="1"/>
  <c r="O310" i="1"/>
  <c r="O368" i="1"/>
  <c r="M454" i="1"/>
  <c r="H549" i="1"/>
  <c r="L81" i="1"/>
  <c r="L80" i="1" s="1"/>
  <c r="M123" i="1"/>
  <c r="O164" i="1"/>
  <c r="M204" i="1"/>
  <c r="O286" i="1"/>
  <c r="O301" i="1"/>
  <c r="O306" i="1"/>
  <c r="F333" i="1"/>
  <c r="O352" i="1"/>
  <c r="O363" i="1"/>
  <c r="D447" i="1"/>
  <c r="L355" i="1"/>
  <c r="O370" i="1"/>
  <c r="H38" i="1"/>
  <c r="J50" i="1"/>
  <c r="O298" i="1"/>
  <c r="O335" i="1"/>
  <c r="F345" i="1"/>
  <c r="O367" i="1"/>
  <c r="I38" i="1"/>
  <c r="O121" i="1"/>
  <c r="O150" i="1"/>
  <c r="G345" i="1"/>
  <c r="O351" i="1"/>
  <c r="O366" i="1"/>
  <c r="F447" i="1"/>
  <c r="O125" i="1"/>
  <c r="J232" i="1"/>
  <c r="J231" i="1" s="1"/>
  <c r="M232" i="1"/>
  <c r="M231" i="1" s="1"/>
  <c r="G259" i="1"/>
  <c r="K278" i="1"/>
  <c r="O338" i="1"/>
  <c r="G431" i="1"/>
  <c r="O451" i="1"/>
  <c r="D454" i="1"/>
  <c r="F472" i="1"/>
  <c r="F471" i="1" s="1"/>
  <c r="O477" i="1"/>
  <c r="O489" i="1"/>
  <c r="H151" i="1"/>
  <c r="H180" i="1"/>
  <c r="K232" i="1"/>
  <c r="K231" i="1" s="1"/>
  <c r="G472" i="1"/>
  <c r="G549" i="1"/>
  <c r="M131" i="1"/>
  <c r="F395" i="1"/>
  <c r="O430" i="1"/>
  <c r="O462" i="1"/>
  <c r="O495" i="1"/>
  <c r="L118" i="1"/>
  <c r="F141" i="1"/>
  <c r="M151" i="1"/>
  <c r="O155" i="1"/>
  <c r="O161" i="1"/>
  <c r="L278" i="1"/>
  <c r="O288" i="1"/>
  <c r="O291" i="1"/>
  <c r="E457" i="1"/>
  <c r="G475" i="1"/>
  <c r="O494" i="1"/>
  <c r="H128" i="1"/>
  <c r="L147" i="1"/>
  <c r="K180" i="1"/>
  <c r="O258" i="1"/>
  <c r="M345" i="1"/>
  <c r="O357" i="1"/>
  <c r="I460" i="1"/>
  <c r="O465" i="1"/>
  <c r="N345" i="1"/>
  <c r="O409" i="1"/>
  <c r="L472" i="1"/>
  <c r="L471" i="1" s="1"/>
  <c r="F278" i="1"/>
  <c r="G355" i="1"/>
  <c r="K447" i="1"/>
  <c r="E175" i="1"/>
  <c r="E204" i="1"/>
  <c r="O346" i="1"/>
  <c r="O375" i="1"/>
  <c r="O474" i="1"/>
  <c r="O149" i="1"/>
  <c r="O165" i="1"/>
  <c r="O263" i="1"/>
  <c r="G333" i="1"/>
  <c r="H333" i="1"/>
  <c r="I333" i="1"/>
  <c r="O433" i="1"/>
  <c r="H457" i="1"/>
  <c r="O9" i="1" l="1"/>
  <c r="O523" i="1"/>
  <c r="O454" i="1"/>
  <c r="O478" i="1"/>
  <c r="O180" i="1"/>
  <c r="J332" i="1"/>
  <c r="J331" i="1" s="1"/>
  <c r="I332" i="1"/>
  <c r="I331" i="1" s="1"/>
  <c r="N332" i="1"/>
  <c r="E332" i="1"/>
  <c r="F253" i="1"/>
  <c r="F252" i="1" s="1"/>
  <c r="D332" i="1"/>
  <c r="D331" i="1" s="1"/>
  <c r="M332" i="1"/>
  <c r="M331" i="1" s="1"/>
  <c r="G332" i="1"/>
  <c r="C332" i="1"/>
  <c r="C331" i="1" s="1"/>
  <c r="H332" i="1"/>
  <c r="H331" i="1" s="1"/>
  <c r="L332" i="1"/>
  <c r="L331" i="1" s="1"/>
  <c r="F332" i="1"/>
  <c r="K332" i="1"/>
  <c r="K331" i="1" s="1"/>
  <c r="K253" i="1"/>
  <c r="K252" i="1" s="1"/>
  <c r="G253" i="1"/>
  <c r="G252" i="1" s="1"/>
  <c r="D252" i="1"/>
  <c r="H109" i="1"/>
  <c r="H98" i="1" s="1"/>
  <c r="D109" i="1"/>
  <c r="D98" i="1" s="1"/>
  <c r="E109" i="1"/>
  <c r="E98" i="1" s="1"/>
  <c r="F109" i="1"/>
  <c r="F98" i="1" s="1"/>
  <c r="K109" i="1"/>
  <c r="K98" i="1" s="1"/>
  <c r="M109" i="1"/>
  <c r="M98" i="1" s="1"/>
  <c r="G109" i="1"/>
  <c r="G98" i="1" s="1"/>
  <c r="I109" i="1"/>
  <c r="I98" i="1" s="1"/>
  <c r="I37" i="1"/>
  <c r="I5" i="1" s="1"/>
  <c r="L109" i="1"/>
  <c r="L98" i="1" s="1"/>
  <c r="C109" i="1"/>
  <c r="C98" i="1" s="1"/>
  <c r="N109" i="1"/>
  <c r="N98" i="1" s="1"/>
  <c r="L446" i="1"/>
  <c r="L445" i="1" s="1"/>
  <c r="J109" i="1"/>
  <c r="J98" i="1" s="1"/>
  <c r="G426" i="1"/>
  <c r="O21" i="1"/>
  <c r="J446" i="1"/>
  <c r="J445" i="1" s="1"/>
  <c r="E37" i="1"/>
  <c r="E5" i="1" s="1"/>
  <c r="G37" i="1"/>
  <c r="G5" i="1" s="1"/>
  <c r="O141" i="1"/>
  <c r="O82" i="1"/>
  <c r="O81" i="1" s="1"/>
  <c r="O80" i="1" s="1"/>
  <c r="O531" i="1"/>
  <c r="I446" i="1"/>
  <c r="I445" i="1" s="1"/>
  <c r="F426" i="1"/>
  <c r="E331" i="1"/>
  <c r="K37" i="1"/>
  <c r="K5" i="1" s="1"/>
  <c r="N37" i="1"/>
  <c r="N5" i="1" s="1"/>
  <c r="E483" i="1"/>
  <c r="J37" i="1"/>
  <c r="J5" i="1" s="1"/>
  <c r="O18" i="1"/>
  <c r="F37" i="1"/>
  <c r="F5" i="1" s="1"/>
  <c r="H522" i="1"/>
  <c r="H519" i="1" s="1"/>
  <c r="H518" i="1" s="1"/>
  <c r="O528" i="1"/>
  <c r="C483" i="1"/>
  <c r="C37" i="1"/>
  <c r="C518" i="1"/>
  <c r="O427" i="1"/>
  <c r="N483" i="1"/>
  <c r="N445" i="1" s="1"/>
  <c r="O236" i="1"/>
  <c r="O235" i="1" s="1"/>
  <c r="G446" i="1"/>
  <c r="O50" i="1"/>
  <c r="O45" i="1"/>
  <c r="O190" i="1"/>
  <c r="O466" i="1"/>
  <c r="N254" i="1"/>
  <c r="M254" i="1"/>
  <c r="L254" i="1"/>
  <c r="J254" i="1"/>
  <c r="I254" i="1"/>
  <c r="H254" i="1"/>
  <c r="O498" i="1"/>
  <c r="O110" i="1"/>
  <c r="E254" i="1"/>
  <c r="O431" i="1"/>
  <c r="O64" i="1"/>
  <c r="E446" i="1"/>
  <c r="C11" i="1"/>
  <c r="C254" i="1"/>
  <c r="O395" i="1"/>
  <c r="O463" i="1"/>
  <c r="O488" i="1"/>
  <c r="H446" i="1"/>
  <c r="H445" i="1" s="1"/>
  <c r="O259" i="1"/>
  <c r="M446" i="1"/>
  <c r="M445" i="1" s="1"/>
  <c r="O472" i="1"/>
  <c r="F446" i="1"/>
  <c r="F445" i="1" s="1"/>
  <c r="C446" i="1"/>
  <c r="O450" i="1"/>
  <c r="O447" i="1"/>
  <c r="O355" i="1"/>
  <c r="N331" i="1"/>
  <c r="O345" i="1"/>
  <c r="O232" i="1"/>
  <c r="O204" i="1"/>
  <c r="O151" i="1"/>
  <c r="O147" i="1"/>
  <c r="O118" i="1"/>
  <c r="D37" i="1"/>
  <c r="D5" i="1" s="1"/>
  <c r="M5" i="1"/>
  <c r="O493" i="1"/>
  <c r="O264" i="1"/>
  <c r="O278" i="1"/>
  <c r="O457" i="1"/>
  <c r="O175" i="1"/>
  <c r="O254" i="1"/>
  <c r="D446" i="1"/>
  <c r="D445" i="1" s="1"/>
  <c r="O38" i="1"/>
  <c r="O333" i="1"/>
  <c r="O475" i="1"/>
  <c r="O123" i="1"/>
  <c r="G471" i="1"/>
  <c r="O128" i="1"/>
  <c r="K446" i="1"/>
  <c r="K445" i="1" s="1"/>
  <c r="H37" i="1"/>
  <c r="H5" i="1" s="1"/>
  <c r="O460" i="1"/>
  <c r="O171" i="1"/>
  <c r="O131" i="1"/>
  <c r="L5" i="1"/>
  <c r="O231" i="1" l="1"/>
  <c r="O11" i="1"/>
  <c r="O253" i="1"/>
  <c r="O332" i="1"/>
  <c r="I253" i="1"/>
  <c r="I252" i="1" s="1"/>
  <c r="I4" i="1" s="1"/>
  <c r="N253" i="1"/>
  <c r="N252" i="1" s="1"/>
  <c r="N4" i="1" s="1"/>
  <c r="H253" i="1"/>
  <c r="H252" i="1" s="1"/>
  <c r="H4" i="1" s="1"/>
  <c r="L253" i="1"/>
  <c r="L252" i="1" s="1"/>
  <c r="L4" i="1" s="1"/>
  <c r="C253" i="1"/>
  <c r="C252" i="1" s="1"/>
  <c r="E253" i="1"/>
  <c r="E252" i="1" s="1"/>
  <c r="J253" i="1"/>
  <c r="J252" i="1" s="1"/>
  <c r="J4" i="1" s="1"/>
  <c r="M253" i="1"/>
  <c r="M252" i="1" s="1"/>
  <c r="M4" i="1" s="1"/>
  <c r="G331" i="1"/>
  <c r="O109" i="1"/>
  <c r="F331" i="1"/>
  <c r="F4" i="1" s="1"/>
  <c r="E445" i="1"/>
  <c r="C445" i="1"/>
  <c r="O426" i="1"/>
  <c r="O522" i="1"/>
  <c r="O37" i="1"/>
  <c r="G445" i="1"/>
  <c r="O483" i="1"/>
  <c r="O471" i="1"/>
  <c r="O446" i="1"/>
  <c r="D4" i="1"/>
  <c r="K4" i="1"/>
  <c r="O98" i="1" l="1"/>
  <c r="O519" i="1"/>
  <c r="O252" i="1"/>
  <c r="E4" i="1"/>
  <c r="G4" i="1"/>
  <c r="O331" i="1"/>
  <c r="O445" i="1"/>
  <c r="O7" i="1"/>
  <c r="O6" i="1" s="1"/>
  <c r="C7" i="1"/>
  <c r="C6" i="1" s="1"/>
  <c r="C5" i="1" s="1"/>
  <c r="C4" i="1" s="1"/>
  <c r="O5" i="1" l="1"/>
  <c r="O518" i="1"/>
  <c r="O4" i="1" l="1"/>
</calcChain>
</file>

<file path=xl/sharedStrings.xml><?xml version="1.0" encoding="utf-8"?>
<sst xmlns="http://schemas.openxmlformats.org/spreadsheetml/2006/main" count="553" uniqueCount="482">
  <si>
    <t>Clav_Ingr</t>
  </si>
  <si>
    <t>CONCEPTO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</si>
  <si>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</si>
  <si>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</si>
  <si>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</si>
  <si>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</si>
  <si>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</si>
  <si>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</si>
  <si>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</si>
  <si>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</si>
  <si>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</si>
  <si>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</si>
  <si>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</si>
  <si>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</si>
  <si>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Pronóstico  
Inicial 2026</t>
  </si>
  <si>
    <t>TOTAL</t>
  </si>
  <si>
    <t>IMPUESTOS</t>
  </si>
  <si>
    <t>IMPUESTO SOBRE LOS INGRESOS</t>
  </si>
  <si>
    <t>IMPUESTOS SOBRE JUEGOS Y APUESTAS PERMITIDAS</t>
  </si>
  <si>
    <t>JUEGOS Y APUESTAS PERMITIDAS</t>
  </si>
  <si>
    <t>IMPUESTO SOBRE RIFAS SORTEOS LOTERÍAS Y CONCURSOS</t>
  </si>
  <si>
    <t>RIFAS SORTEOS LOTERÍAS Y CONCURSOS</t>
  </si>
  <si>
    <t>IMPUESTOS SOBRE EL PATRIMONIO</t>
  </si>
  <si>
    <t>IMPUESTO PREDIAL</t>
  </si>
  <si>
    <t>PREDIAL</t>
  </si>
  <si>
    <t>ACTUALIZACION IMPUESTO PREDIAL</t>
  </si>
  <si>
    <t>REZAGO DE IMPUESTO PREDIAL</t>
  </si>
  <si>
    <t>IMPUESTO SOBRE DIVISIÓN Y LOTIFICACIÓN DE INMUEBLES</t>
  </si>
  <si>
    <t>DIVISIÓN Y LOTIFICACIÓN DE INMUEBLES</t>
  </si>
  <si>
    <t>IMPUESTO SOBRE ADQUISICIÓN DE BIENES INMUEBLES</t>
  </si>
  <si>
    <t>ADQUISICIÓN DE BIENES INMUEBLES</t>
  </si>
  <si>
    <t>REZAGO DE ADQUISICIÓN DE BIENES INMUEBLES</t>
  </si>
  <si>
    <t>IMPUESTOS SOBRE LA PRODUCCIÓN, EL CONSUMO Y LAS TRANSACCIONES</t>
  </si>
  <si>
    <t>EXPLOTACIÓN DE MÁRMOLES, CANTERAS, PIZARRAS, BASALTOS, CAL, ENTRE OTRAS</t>
  </si>
  <si>
    <t>EXPLOTACIÓN DE BANCOS DE MÁRMOLES, CANTE</t>
  </si>
  <si>
    <t>IMPUESTO DE FRACCIONAMIENTOS</t>
  </si>
  <si>
    <t>FRACCIONAMIENTO</t>
  </si>
  <si>
    <t>IMPUESTOS SOBRE DIVERSIONES Y ESPECTÁCULOS PÚBLICOS</t>
  </si>
  <si>
    <t>DIVERSIONES Y ESPECTÁCULOS PÚBLICOS</t>
  </si>
  <si>
    <t>IMPUESTOS AL COMERCIO EXTERIOR</t>
  </si>
  <si>
    <t>IMPUESTOS SOBRE NOMINAS Y ASIMILABLES</t>
  </si>
  <si>
    <t>IMPUESTOS ECOLOGICOS</t>
  </si>
  <si>
    <t>ACCESORIOS DE IMPUESTOS</t>
  </si>
  <si>
    <t>RECARGOS</t>
  </si>
  <si>
    <t>RECARGOS POR JUEGOS Y APUESTAS PERMITIDA</t>
  </si>
  <si>
    <t>RECARGOS IMPUESTO DE DIVERSION Y ESPECTA</t>
  </si>
  <si>
    <t>RECARGOS DE IMPUESTO PREDIAL</t>
  </si>
  <si>
    <t>RECARGOS DE ADQUISICIÓN DE BIENES INMUEB</t>
  </si>
  <si>
    <t>RECARGOS DE DIVISION / LOTIFICACION INMU</t>
  </si>
  <si>
    <t>RECARGOS SOBRE SALDOS INSOLUTOS CONVENIO P</t>
  </si>
  <si>
    <t>MULTAS</t>
  </si>
  <si>
    <t>MULTAS JUEGOS Y APUESTAS PERMITIDAS</t>
  </si>
  <si>
    <t>MULTAS DE IMPUESTO PREDIAL</t>
  </si>
  <si>
    <t>MULTAS DE ADQUISICIÓN DE BIENES INMUEBLE</t>
  </si>
  <si>
    <t>MULTA DIVISION/LOTIFICACION INMUEBLES</t>
  </si>
  <si>
    <t>GASTOS DE EJECUCIÓN</t>
  </si>
  <si>
    <t>GTOS DE EJECUCIÓN JUEGOS APUESTAS PERMIT</t>
  </si>
  <si>
    <t>GASTOS DE EJECUCIÓN X DIVERSION Y ESPECT</t>
  </si>
  <si>
    <t>GASTOS DE EJECUCIÓN DE IMPUESTO PREDIAL</t>
  </si>
  <si>
    <t>GASTOS DE EJECUCIÓN ADQUISICIÓN DE BIENE</t>
  </si>
  <si>
    <t>GASTOS EJECUCIÓN POR PUBLICACION DE EDIC</t>
  </si>
  <si>
    <t>GASTOS POR REMATE IMPUESTO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</si>
  <si>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</si>
  <si>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</si>
  <si>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</si>
  <si>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</si>
  <si>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</si>
  <si>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</si>
  <si>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</si>
  <si>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</si>
  <si>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</si>
  <si>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POR EJECUCIÓN DE OBRAS PÚBLICAS URBANAS</t>
  </si>
  <si>
    <t>POR EJECUCIÓN DE OBRAS PÚBLICAS</t>
  </si>
  <si>
    <t>RECUPERACIÓN CREDITOS FIDOC</t>
  </si>
  <si>
    <t>OBRAS X COOPER. LEON EN ACCION</t>
  </si>
  <si>
    <t>PAGO DE ESCRITURACION</t>
  </si>
  <si>
    <t>AUTOCONST. Y MEJOR DE VIV IVEG</t>
  </si>
  <si>
    <t>POR EJECUCION DE OBRAS PUBLICAS (FIDOC)</t>
  </si>
  <si>
    <t>POR EJECUCIÓN DE OBRAS PÚBLICAS RURALES</t>
  </si>
  <si>
    <t>POR APORTACIÓN DE OBRA DE ALUMBRADO PÚBLICO</t>
  </si>
  <si>
    <t>POR EL SERVICIO DE ALUMBRADO PUBLICO</t>
  </si>
  <si>
    <t>APORT.OBRAS ALUMBRADO VAR.COL.</t>
  </si>
  <si>
    <t>ELECTRIFICACION VARIAS COMUNID</t>
  </si>
  <si>
    <t>DERECHOS</t>
  </si>
  <si>
    <t>DERECHOS POR EL USO, GOCE, APROVECHAMIENTO O EXPLOTACIÓN DE BIENES DE DOMINIO PÚBLICO</t>
  </si>
  <si>
    <t>OCUPACIÓN, USO Y APROVECHAMIENTO DE LOS BIENES DE DOMINIO PÚBLICO DEL MUNICIPIO</t>
  </si>
  <si>
    <t>EXPLOTACIÓN, USO DE BIENES MUEBLES O INMUEBLES PROPIEDAD DEL MUNICIPIO</t>
  </si>
  <si>
    <t>COMERCIO AMBULANTE</t>
  </si>
  <si>
    <t>DERECHOS POR PRESTACIÓN DE SERVICIOS</t>
  </si>
  <si>
    <t xml:space="preserve">POR SERVICIOS DE LIMPIA </t>
  </si>
  <si>
    <t>SERVICIOS ESPECIALES DE LIMPIA</t>
  </si>
  <si>
    <t>PERMISO PARA LA PREST DE SERV RELAT A LA</t>
  </si>
  <si>
    <t>PERMISO PARA LA PREST DEL SERV. DE LIMPI</t>
  </si>
  <si>
    <t>POR SERVICIOS DE PANTEONES</t>
  </si>
  <si>
    <t>SERVICIOS DE PANTEONES</t>
  </si>
  <si>
    <t>POR SERVICIOS DE RASTRO</t>
  </si>
  <si>
    <t>SERVICIOS DE RASTRO</t>
  </si>
  <si>
    <t>POR SERVICIOS DE SEGURIDAD PÚBLICA</t>
  </si>
  <si>
    <t>SERVICIOS EXTRAORDINARIOS DE POLICIA</t>
  </si>
  <si>
    <t>SERVICIOS DE SEGURIDAD PUBLICA A ESTABL</t>
  </si>
  <si>
    <t>CERTIFICACION DE REQUISITOS A EMPRESAS D</t>
  </si>
  <si>
    <t>SERVICIO EXTRAORDINARIO DE PERSONAL DE APOYO INSPECTOR.</t>
  </si>
  <si>
    <t>POR SERVICIOS DE TRANSPORTE PÚBLICO</t>
  </si>
  <si>
    <t>USO DE ESTACIONES DE TRANSFERENCIA</t>
  </si>
  <si>
    <t>SERVICIOS DE TRANSPORTE PUBLICO URBANO Y</t>
  </si>
  <si>
    <t>SERVICIOS DE TRANSPORTE PUBLICO MODIF. H</t>
  </si>
  <si>
    <t>SERVICIOS DE TRANSPORTE PUBLICO PERMISOS</t>
  </si>
  <si>
    <t>POR SERVICIOS DE TRÁNSITO Y VIALIDAD</t>
  </si>
  <si>
    <t>SERVICIOS EXTRAORDINARIOS DE POLICIA VIAL</t>
  </si>
  <si>
    <t>ESTUDIO TECNICO IMPACTO VIAL</t>
  </si>
  <si>
    <t>POR SERVICIOS DE ESTACIONAMIENTO</t>
  </si>
  <si>
    <t>ESTACIONAMIENTO FUNDADORES</t>
  </si>
  <si>
    <t>ESTACIONAMIENTO MARIANO ESCOBEDO</t>
  </si>
  <si>
    <t>ESTACIONAMIENTO JUAREZ</t>
  </si>
  <si>
    <t>ESTACIONAMIENTO TLACUACHE</t>
  </si>
  <si>
    <t>ESTACIONAMIENTO ALDAMA</t>
  </si>
  <si>
    <t>PENSION ESTACIONAMIENTO ALDAMA</t>
  </si>
  <si>
    <t>PENSION ESTACIONAMIENTO FUNDADORES</t>
  </si>
  <si>
    <t>PENSION ESTACIONAMIENTO MARIANO ESCOBEDO</t>
  </si>
  <si>
    <t>PENSION ESTACIONAMIENTO TLACUACHE</t>
  </si>
  <si>
    <t>POR SERVICIOS DE SALUD</t>
  </si>
  <si>
    <t>EXAMENES MEDICOS</t>
  </si>
  <si>
    <t>SERVICIOS CENTRO ANTIRRABICO</t>
  </si>
  <si>
    <t>CONSULTA DENTAL SALUD MPAL.</t>
  </si>
  <si>
    <t>SERVICIOS HOSPITAL VETERINARIO</t>
  </si>
  <si>
    <t>CONSULTA MEDICA</t>
  </si>
  <si>
    <t>POR SERVICIOS DE PROTECCIÓN CIVIL</t>
  </si>
  <si>
    <t>DICTÁMENES DE PROTECCION CIVIL</t>
  </si>
  <si>
    <t>SIMULACROS PROTECCION CIVIL</t>
  </si>
  <si>
    <t>SERVICIOS EXTRAORDINARIOS DE PROTECCION</t>
  </si>
  <si>
    <t>POR SERVICIOS DE OBRA PÚBLICA Y DESARROLLO URBANO</t>
  </si>
  <si>
    <t>ALINEAMIENTO Y NUMERO OFICIAL</t>
  </si>
  <si>
    <t>ALINEAMIENTO Y NUMERO OFICIAL PREDIOS MA</t>
  </si>
  <si>
    <t>INSTALACION DE TERRAZAS MOVILES</t>
  </si>
  <si>
    <t>LICENCIA DE CONSTRUCCION, REGULARIZACION</t>
  </si>
  <si>
    <t>FACTIBILIDAD DE ASENTAMIENTO DE CONSTRUC</t>
  </si>
  <si>
    <t>PERITAJE DE EVALUACION DE RIESGOS</t>
  </si>
  <si>
    <t>DICTAMEN PRELIMINAR DE USOS DE SUELO Y F</t>
  </si>
  <si>
    <t>LICENCIA DE USO DE SUELO</t>
  </si>
  <si>
    <t>CERTIFICACIÓN DE NUMERO OFICIAL</t>
  </si>
  <si>
    <t>CERTIFICACION DE TERMINACION DE OBRA</t>
  </si>
  <si>
    <t>DICTAMEN DE FACTIBILIDAD PARA DIVIDIR O</t>
  </si>
  <si>
    <t>ESTUDIO TECNICO FACTIBILIDAD. DE USO DE</t>
  </si>
  <si>
    <t>LICENCIA CONSTRUCCION EN LA VIA PUBLICA</t>
  </si>
  <si>
    <t>CERTIFICIACIÓN DE TERMINACIÓN DE OBRA</t>
  </si>
  <si>
    <t>LICENCIA DE FACTIBILIDAD DE USOS DE SUEL</t>
  </si>
  <si>
    <t>POR SUPERVISION DE OBRA</t>
  </si>
  <si>
    <t>PUS SARE</t>
  </si>
  <si>
    <t>PERMISO DE DIVISION O FUSION</t>
  </si>
  <si>
    <t>PERMISO INSTAL. ANTENAS E INFRAEST. TELECOMUNICACIONES</t>
  </si>
  <si>
    <t>POR SERVICIOS CATASTRALES Y PRÁCTICAS DE AVALÚOS</t>
  </si>
  <si>
    <t>AVALUOS DE INMUEBLES</t>
  </si>
  <si>
    <t>CONSULTA REMOTA VIA INTERNET</t>
  </si>
  <si>
    <t>FOLIO GENERADO EN LA REVISION DE AVALUO</t>
  </si>
  <si>
    <t>POR SERVICIOS EN MATERIA DE FRACCIONAMIENTOS Y CONDOMINIOS</t>
  </si>
  <si>
    <t>REVISION DE PROYECTOS DE FRACCIONAMIENTO</t>
  </si>
  <si>
    <t>AUTORIZACION DE TRAZA</t>
  </si>
  <si>
    <t>REVISION DE PROYECTOS EJECUTIVOS</t>
  </si>
  <si>
    <t>POR AUTORIZACION DE SECCIONAMIENTO, MODI</t>
  </si>
  <si>
    <t>POR LA EXPEDICIÓN DE LICENCIAS O PERMISOS PARA EL ESTABLECIMIENTO DE ANUNCIOS</t>
  </si>
  <si>
    <t>LICENCIA PARA EL ESTABLECIMIENTO DE ANUN</t>
  </si>
  <si>
    <t>POR ANUNCIO MOVIL O TEMPORAL</t>
  </si>
  <si>
    <t>POR CONSTANCIA DE VALIDACION PARA ANUNCI</t>
  </si>
  <si>
    <t>POR INFLABLE</t>
  </si>
  <si>
    <t>ANUNCIOS COLOCADOS EN VEHICULOS DE SERVI</t>
  </si>
  <si>
    <t>POR DIFUSION FONETICA DE PUBLICIDAD EN V</t>
  </si>
  <si>
    <t>FACTIBILIDAD DE PERMISO DE ANUNCIO</t>
  </si>
  <si>
    <t>PERMISO Y RATIFICACION DE ANUNCIO</t>
  </si>
  <si>
    <t>PERMISO EVENTUAL PARA LA VENTA DE BEBIDA</t>
  </si>
  <si>
    <t>POR SERVICIOS EN MATERIA AMBIENTAL</t>
  </si>
  <si>
    <t>DICTAMEN POR EVALUACION DE IMPACTO AMBIE</t>
  </si>
  <si>
    <t>TRAMITE DE ESTUDIO DE RIESGO</t>
  </si>
  <si>
    <t>LICENCIA AMBIENTAL DE FUNCIONAMIENTO Y C</t>
  </si>
  <si>
    <t>PERMISO DE PODA Y TRASPLANTE DE ARBOLES</t>
  </si>
  <si>
    <t>PERMISO DE TALA URBANA DE ARBOLES</t>
  </si>
  <si>
    <t>AUTORIZACION DEL PRO. DE RED. DE EMISION D</t>
  </si>
  <si>
    <t>PERMISO DE OP. DE DISP. EMISORES DE LUZ</t>
  </si>
  <si>
    <t>AUTORIZACION PRO. DE REM. DE SITIO CONTAMINADO CON RESIDUOS</t>
  </si>
  <si>
    <t>RENOVACIÓN DE AUT. PRO. DE REM. DE SITIO</t>
  </si>
  <si>
    <t>AUTORIZACIÓN CENTRO DE ACOPIO DE RESIDUO</t>
  </si>
  <si>
    <t>RENOVACION DE AUT. CENTRO DE ACOPIO DE RESIDUOS SOLIDOS URBANOS</t>
  </si>
  <si>
    <t>PERMISO DE RECICLAJE DE RESIDUOS SOLIDOS URBANOS</t>
  </si>
  <si>
    <t>TALAS DE ARBOLES Y TRASPLANTES</t>
  </si>
  <si>
    <t>POR LA EXPEDICIÓN DE DOCUMENTOS, TALES COMO: CONSTANCIAS, CERTIFICADOS, CERTIFICACIONES, CARTAS, ENTRE OTROS</t>
  </si>
  <si>
    <t>CONSTANCIAS DE INSCRIPCION O NO INSCRIPC</t>
  </si>
  <si>
    <t>MULTAS CONSTANCIAS DE INSCRIPCION O NO INSCRIPCION</t>
  </si>
  <si>
    <t>CONSTANCIAS DE EXISTENCIA O NO EXISTENCI</t>
  </si>
  <si>
    <t>CONSTANCIA DE NO ADEUDO DE OBRAS POR COO</t>
  </si>
  <si>
    <t>CERTIFICACIONES</t>
  </si>
  <si>
    <t>EXPEDICION DE CONSTANCIA CERTIFICADA DE</t>
  </si>
  <si>
    <t>CONSTANCIAS EXPEDIDAS POR LAS DEPENDENCI</t>
  </si>
  <si>
    <t>EXPEDICION DE CONSTANCIA DE NO INFRACCIO</t>
  </si>
  <si>
    <t>REVISION DE TRAMITES Y CORRECCION DE DATOS PADRON INMOBILIARIO</t>
  </si>
  <si>
    <t>CERTIFACION DE TRAMITES PADRON INMOBILIA</t>
  </si>
  <si>
    <t>SOLICITUD DE COPIA SIMPLE O CERTIFICADA</t>
  </si>
  <si>
    <t>CONSUL. ANTECED. O FALTAS ADMIN. RESP. EMPRES. P. OPER. O VIG.</t>
  </si>
  <si>
    <t>DICTAMEN DE VIABILIDAD</t>
  </si>
  <si>
    <t>CONSTANCIA DE FACTIBILIDAD</t>
  </si>
  <si>
    <t>POR PAGO DE CONCESIÓN, TRASPASO, CAMBIOS DE GIROS EN LOS MERCADOS PÚBLICOS MUNICIPALES</t>
  </si>
  <si>
    <t>POR SERVICIOS DE ALUMBRADO PÚBLICO</t>
  </si>
  <si>
    <t>SERVICIO DE ALUMBRADO</t>
  </si>
  <si>
    <t>POR SERVICIO DE AGUA POTABLE DRENAJE Y ALCANTARILLADO</t>
  </si>
  <si>
    <t>POR SERVICIOS DE CULTURA (CASAS DE CULTURA)</t>
  </si>
  <si>
    <t>POR SERVICIOS DE ASISTENCIA SOCIAL</t>
  </si>
  <si>
    <t>POR SERVICIOS DE JUVENTUD Y DEPORTE</t>
  </si>
  <si>
    <t>OTROS DERECHOS</t>
  </si>
  <si>
    <t>PERMISOS POR EVENTOS PÚBLICOS LOCALES</t>
  </si>
  <si>
    <t>ACTUALIZACION DE CREDITO FISCAL DERECHOS</t>
  </si>
  <si>
    <t>PERMISO PARA LA PRESENTACION DE ESPECTAC</t>
  </si>
  <si>
    <t>PERMISOS PARA LA CELEBRACION DE EVENTOS</t>
  </si>
  <si>
    <t>PERMISO PARA LA INSTALACION Y FUNCIONAMI</t>
  </si>
  <si>
    <t>PERMISOS DE LAS FESTIVIDADES EN VIA PUBL</t>
  </si>
  <si>
    <t>ACCESORIOS DE DERECHO</t>
  </si>
  <si>
    <t>RECARGOS POR DERECHOS</t>
  </si>
  <si>
    <t>RECARGOS DE TRANSPORTE PUBLICO MUNICIPAL</t>
  </si>
  <si>
    <t>RECARGOS PENSIÓN ESTACIONAMIENTO</t>
  </si>
  <si>
    <t>RECARGOS POLICÍA AUXILIAR</t>
  </si>
  <si>
    <t>RECARGOS FISCALIZACION</t>
  </si>
  <si>
    <t>RECARGOS POR EJECUCION</t>
  </si>
  <si>
    <t>RECARGOS DE ALUMBRADO PÚBLICO</t>
  </si>
  <si>
    <t>GASTOS DE EJECUCION ALUMBRADO</t>
  </si>
  <si>
    <t>DERECHOS NO COMP_EN_LA_LEY_DE_INGR_VIG_, CAUS_EN_EJER_FIS_ANT_PEN_DE_LIQ_O PAGO</t>
  </si>
  <si>
    <t>PRODUCTOS</t>
  </si>
  <si>
    <t>CAPITALES Y VALORES</t>
  </si>
  <si>
    <t>INTERESES POR INVERSIONES</t>
  </si>
  <si>
    <t>INTERESES POR CUENTAS PRODUCTIVAS</t>
  </si>
  <si>
    <t>INTERESES POR INVERSIONES PARTICIPACIONES</t>
  </si>
  <si>
    <t>INTERESES POR FINANCIAMIENTOS INTERNOS</t>
  </si>
  <si>
    <t>USO Y ARRENDAMIENTO DE BIENES MUEBLES E INMUEBLES PROPIEDAD DEL MUNICIPIO CON PARTICULARES</t>
  </si>
  <si>
    <t>CONCESIÓN DE SANITARIOS</t>
  </si>
  <si>
    <t>ARRENDAMIENTO DE PROPIEDADES MUNICIPALES</t>
  </si>
  <si>
    <t>POR ACCESO A SANITARIOS EX ESTACIONAMIEN</t>
  </si>
  <si>
    <t>POR ACCESO A SANITARIOS MERCADO COMONFOR</t>
  </si>
  <si>
    <t>FORMAS VALORADAS</t>
  </si>
  <si>
    <t>VENTA DE FORMAS VALORADAS DESARROLLO URB</t>
  </si>
  <si>
    <t>VENTA DE FORMATOS PERMISOS DE FISCALIZAC</t>
  </si>
  <si>
    <t>VENTA DE FORMAS VALORADAS DE IMPUESTOS I</t>
  </si>
  <si>
    <t>POR SERVICIOS DE TRÁMITE CON DEPENDENCIAS FEDERALES</t>
  </si>
  <si>
    <t>POR SERVICIOS EN MATERIA DE ACCESO A LA INFORMACIÓN PÚBLICA</t>
  </si>
  <si>
    <t>SERVICIOS EN MATERIA DE ACCESO A LA INFO</t>
  </si>
  <si>
    <t>ENAJENACIÓN DE BIENES MUEBLES</t>
  </si>
  <si>
    <t>ENAJENACIÓN DE BIENES INMUEBLES</t>
  </si>
  <si>
    <t>ENAJENACION DE BIENES INMUEBLES MUNICIPA</t>
  </si>
  <si>
    <t>OTROS PRODUCTOS</t>
  </si>
  <si>
    <t>SANITARIOS EN LOS MERCADOS</t>
  </si>
  <si>
    <t>INSCRIPCION AL PADRON DE IMPUESTOS INMOB</t>
  </si>
  <si>
    <t>INSCRIP AL PADRON MUN DE CONTRATISTAS</t>
  </si>
  <si>
    <t>VENTA DE DESECHOS</t>
  </si>
  <si>
    <t>REPOSICION O EXTRAVIO DE TARJETAS PARA E</t>
  </si>
  <si>
    <t>POR ACCESO A SANITARIOS PLAZA EXPIATORIO</t>
  </si>
  <si>
    <t>POR ACCESO A SANITARIOS JARDIN SAN JUAN</t>
  </si>
  <si>
    <t>POR SERVICIOS DE MENSAJERIA</t>
  </si>
  <si>
    <t>POR CADA HORA DE AMPLIACION DE HORARIO</t>
  </si>
  <si>
    <t>POR SERVICIOS DE GRUA MUNICIPAL</t>
  </si>
  <si>
    <t>POR SERVICIOS DE PENSION MUNICIPAL</t>
  </si>
  <si>
    <t>OCUPACION Y USO DE LA VIA PUBLICA DE COM</t>
  </si>
  <si>
    <t>CEDULA DE EMPADRONAMIENTO</t>
  </si>
  <si>
    <t>POR LA AUTORIZACION PARA EL FUNCIONAMIEN</t>
  </si>
  <si>
    <t>PODAS DE ARBOLES 3 A 6 MTS</t>
  </si>
  <si>
    <t>VENTA DE PLANTA DEL VIVERO</t>
  </si>
  <si>
    <t>RENTA DE PALAPAS VIVERO MUNICIPAL</t>
  </si>
  <si>
    <t>ACCESO AL AREA DE JUEGOS INFANTILES EN E</t>
  </si>
  <si>
    <t>POR LA VENTA DE HIELO RASTRO DE AVES</t>
  </si>
  <si>
    <t>VISITAS GUIADAS A PANTEON SAN NICOLAS</t>
  </si>
  <si>
    <t>CONVENIO USO VIA PUBLICA</t>
  </si>
  <si>
    <t>LIMPIEZA GRAFITTI, APLICACIÓN DE ANTIGRA</t>
  </si>
  <si>
    <t>COPIAS Y REPOSICIÓN DE DOCTOS.</t>
  </si>
  <si>
    <t>FORUM EDUCATIVO VOCACIONAL</t>
  </si>
  <si>
    <t>IMPRESIÓN DE PLANOS</t>
  </si>
  <si>
    <t>INSTALACION DE REDUCTORES DE VELOCIDAD</t>
  </si>
  <si>
    <t>COMERCIANTES EN VIA PUBLICA TIANGUISTAS</t>
  </si>
  <si>
    <t>UTILIZACION INSTALACION Y RETIRO DE CASE</t>
  </si>
  <si>
    <t>USO INSTALA PLAZA CIUD PRÁXEDIS GUERRERO</t>
  </si>
  <si>
    <t>USO INSTALA PLAZA CIUD GRISELDA ÁLVAREZ</t>
  </si>
  <si>
    <t xml:space="preserve">PERM USO TEMPORAL PLAZAS PUBLICAS                         </t>
  </si>
  <si>
    <t>VENTA DE RESIDUOS VALORIZABLES</t>
  </si>
  <si>
    <t>SERVICIOS DE PIPAS MUNICIPALES</t>
  </si>
  <si>
    <t>AMPLIACION DE HORARIO DE FUNCIONAMIENTO DE VINICOLAS Y TIENDAS DE AUTOSERVICIO (MENSUAL)</t>
  </si>
  <si>
    <t>CENIZARIO PARA GATO O CANINO</t>
  </si>
  <si>
    <t>AUDITORIO DEL HOSPITAL PÚBLICO VETERINARIO</t>
  </si>
  <si>
    <t>QUIRÓFANO DEL HOSPITAL PÚBLICO VETERINARIO y COSTO POR HORA EXTRA QUIROFANO</t>
  </si>
  <si>
    <t>BAÑO PARA GATO</t>
  </si>
  <si>
    <t>ESTÉTICA PARA GATO</t>
  </si>
  <si>
    <t>BAÑO CANINO MENOR A 10.00 KG</t>
  </si>
  <si>
    <t>BAÑO CANINO ENTRE 10.01 A 20.00 KG</t>
  </si>
  <si>
    <t>BAÑO CANINO MAYOR A 20.00 KG</t>
  </si>
  <si>
    <t>ESTÉTICA CANINO  MENOR A 10.00 KG</t>
  </si>
  <si>
    <t>ESTÉTICA CANINO ENTRE 10.01 A 20.00 KG</t>
  </si>
  <si>
    <t>ESTÉTICA CANINO  MAYOR A 20.00 KG</t>
  </si>
  <si>
    <t>LIMPIEZA DE OÍDOS PARA GATO Y CANINO</t>
  </si>
  <si>
    <t>LIMPIEZA DE GLÁNDULAS ANALES PARA CANINO</t>
  </si>
  <si>
    <t>CORTE DE UÑAS PARA GATO Y CANINO</t>
  </si>
  <si>
    <t>APROVECHAMIENTOS</t>
  </si>
  <si>
    <t>BASES PARA LICITACIÓN Y MOVIMIENTOS PADRONES MUNICIPALES</t>
  </si>
  <si>
    <t>INSCRIPCION AL PADRON MUNICIPAL DE PROVE</t>
  </si>
  <si>
    <t>INSCRIPCION AL PADRON PERITOS URBANOS Y</t>
  </si>
  <si>
    <t>VENTA DE BASES PARA LICITACION POR OBRA</t>
  </si>
  <si>
    <t>VENTA DE BASES PARA LICITACION DE ADQUIS</t>
  </si>
  <si>
    <t>REFRENDO AL PADRON PERITOS URBANOS Y PER</t>
  </si>
  <si>
    <t>INSCRIPCIÓN PADRÓN PERITOS Y AUXILIARES</t>
  </si>
  <si>
    <t>REFRENDO A DIFERENTES PADRONES MUNICIPAL</t>
  </si>
  <si>
    <t>POR ARRASTRE Y PENSIÓN DE VEHÍCULOS INFRACCIONADOS</t>
  </si>
  <si>
    <t>DONATIVOS</t>
  </si>
  <si>
    <t>INDEMNIZACIONES NO FISCALES</t>
  </si>
  <si>
    <t>POR DAÑOS EN VIA PUBLICA</t>
  </si>
  <si>
    <t>POR DAÑOS INSTALACIONES DE ALUMBRADO PUB</t>
  </si>
  <si>
    <t>POR DAÑOS SEGURIDAD VIAL</t>
  </si>
  <si>
    <t>POR DAÑOS A PARQUES Y JARDINES</t>
  </si>
  <si>
    <t>POR DAÑOS SEGURIDAD PUBLICA</t>
  </si>
  <si>
    <t>POR EQUIPOS EXTRAVIADOS</t>
  </si>
  <si>
    <t>DAÑO PATRIMONIAL POR SINIESTRO</t>
  </si>
  <si>
    <t>SANCIONES NO FISCALES</t>
  </si>
  <si>
    <t>MULTAS NO FISCALES</t>
  </si>
  <si>
    <t>MULTAS DE TRANSPORTE PUBLICO</t>
  </si>
  <si>
    <t>MULTAS DE TRANSPORTE (PAE)</t>
  </si>
  <si>
    <t>MULTAS DE ASEO PUBLICO</t>
  </si>
  <si>
    <t>MULTAS ASEO PUBLICO (PAE)</t>
  </si>
  <si>
    <t>MULTAS DE POLICIA DELEGACION NORTE</t>
  </si>
  <si>
    <t>MULTAS POLICIA DELEGACIÓN ORIENTE</t>
  </si>
  <si>
    <t>MULTAS POLICIA DELEGACIÓN PONIENTE</t>
  </si>
  <si>
    <t>MULTAS POLICIA DELEGACIÓN SUR</t>
  </si>
  <si>
    <t>MULTA DE POLICIA (PAE)</t>
  </si>
  <si>
    <t>MULTAS CONSEJO DE HONOR Y JUSTICIA</t>
  </si>
  <si>
    <t>MULTAS DE POLICIA VIAL</t>
  </si>
  <si>
    <t>MULTAS DE POLICIA VIAL (PAE)</t>
  </si>
  <si>
    <t>MULTAS DE PROTECCION CIVIL</t>
  </si>
  <si>
    <t>MULTA PROTECCION CIVIL (PAE)</t>
  </si>
  <si>
    <t>MULTAS FISCALIZACION</t>
  </si>
  <si>
    <t>MULTAS FISCALIZACION (PAE)</t>
  </si>
  <si>
    <t>MULTAS DESARROLLO URBANO</t>
  </si>
  <si>
    <t>MULTAS DE DESARROLLO URBANO (PAE)</t>
  </si>
  <si>
    <t>MULTAS DE VERIFICACION URBANA</t>
  </si>
  <si>
    <t>MULTAS DE VERIFICACION URBANA (PAE)</t>
  </si>
  <si>
    <t>MULTAS PARQUES Y JARDINES</t>
  </si>
  <si>
    <t>MULTA PARQUES Y JARDINES (PAE)</t>
  </si>
  <si>
    <t>MULTAS MEJORAMIENTO AMBIENTAL</t>
  </si>
  <si>
    <t>MULTA MEJORAMIENTO AMBIENTAL (PAE)</t>
  </si>
  <si>
    <t>MULTAS DE MERCADOS</t>
  </si>
  <si>
    <t>MULTAS CONTRALORIA (PAE)</t>
  </si>
  <si>
    <t>MULTAS JUZGADO ADMINISTRATIVO</t>
  </si>
  <si>
    <t>MULTAS SALUD MUNICIPAL (PAE)</t>
  </si>
  <si>
    <t>MULTAS DE TRANSPORTE DEL ESTADO</t>
  </si>
  <si>
    <t>MULTA TRANSPORTE GOBIERNO DEL ESTADO (PA</t>
  </si>
  <si>
    <t>MULTAS VERIFICACION VEHICULAR</t>
  </si>
  <si>
    <t>MULTA POR NO PORTAR HOLOG O DCTO D VERIF</t>
  </si>
  <si>
    <t>MULTA POR NO PORT HOLOG O DOC D VERI PAE</t>
  </si>
  <si>
    <t>MULTAS DE OBRAS PUBLICAS (PAE)</t>
  </si>
  <si>
    <t>MULTAS POR SANCIONES DE OBRA PÚBLICA</t>
  </si>
  <si>
    <t>MULTAS DIR. SERV. SEG. PRIV.</t>
  </si>
  <si>
    <t>MULTAS DIR. SERV. SEG. PRIV. (PAE)</t>
  </si>
  <si>
    <t>MULTAS DE IMUVI</t>
  </si>
  <si>
    <t>MULTAS DE IMUVI (PAE)</t>
  </si>
  <si>
    <t>OTROS APROVECHAMIENTOS</t>
  </si>
  <si>
    <t>TRAMITE DE PASAPORTES</t>
  </si>
  <si>
    <t>20% INDEMNIZACION POR CHEQUE DEVUELTO</t>
  </si>
  <si>
    <t>RECUPERACION CHEQUES DEVUELTOS</t>
  </si>
  <si>
    <t>COOP. APOYO A ESCUELAS</t>
  </si>
  <si>
    <t>REHABILITACION DE CAMINOS</t>
  </si>
  <si>
    <t>APOYOS MASECA</t>
  </si>
  <si>
    <t>RECUPERACION OBRAS VARIAS COMU</t>
  </si>
  <si>
    <t>BORDERIA</t>
  </si>
  <si>
    <t>PROYECTOS AGROPECUARIOS</t>
  </si>
  <si>
    <t>REINTEGRO MULTAS ESTATALES</t>
  </si>
  <si>
    <t>ACTUALIZACION DE CREDITO FISCAL APROVECHAMIENTOS</t>
  </si>
  <si>
    <t>EMISIÓN DE LICENCIAS MUNICIPIO</t>
  </si>
  <si>
    <t>REIMPRESIÓN DE RECIBOS DE NÓMINA</t>
  </si>
  <si>
    <t>REINTEGROS</t>
  </si>
  <si>
    <t>REFRENDO EN MATERIA DE BEBIDAS ALCOHÓLICAS</t>
  </si>
  <si>
    <t>FISCALIZACIÓN EN MATERIA DE BEBIDAS ALCOHÓLICAS</t>
  </si>
  <si>
    <t>DERECHOS EN MATERIA DE PLACAS</t>
  </si>
  <si>
    <t>IMPUESTO POR SERVICIOS DE HOSPEDAJE</t>
  </si>
  <si>
    <t>IMPUESTOS POR SERVICIOS DE HOSPEDAJE</t>
  </si>
  <si>
    <t>MULTAS ADMINISTRATIVAS ESTATALES NO FISCALES</t>
  </si>
  <si>
    <t>APROVECHAMIENTOS PATRIMONIALES</t>
  </si>
  <si>
    <t>ACCESORIOS DE APROVECHAMIENTOS</t>
  </si>
  <si>
    <t>RECARGOS POR EJECUCIÓN</t>
  </si>
  <si>
    <t>RECARGOS OBRAS X COOPERACIÓN</t>
  </si>
  <si>
    <t>RECARGOS SOBRE SALDOS INSOLUTOS CONVENIO</t>
  </si>
  <si>
    <t>GASTOS EJECUCION MULTA POLICIA</t>
  </si>
  <si>
    <t>GASTOS EJECUCION MULTAS POLICIA VIAL</t>
  </si>
  <si>
    <t>GASTOS EJECUCION MULTAS TRANSPORTE</t>
  </si>
  <si>
    <t>GASTOS EJECUCION MULTAS SALUBRIDAD</t>
  </si>
  <si>
    <t>GASTOS EJECUCION MULTAS CONTRALORIA</t>
  </si>
  <si>
    <t>GASTOS DE EJECUCION OBRAS X COOPERACIÓN</t>
  </si>
  <si>
    <t>GASTOS POR REMATE APROVECHAMIENTOS</t>
  </si>
  <si>
    <t>GASTOS DE EJECUCION MULTAS DE IMUVI</t>
  </si>
  <si>
    <t>INGRESOS POR VENTA DE BIENES Y PRESTACIÓN DE SERVICIOS Y OTROS INGRESOS</t>
  </si>
  <si>
    <t>INGRESOS POR VENTA DE BIENES Y PRESTACIÓN DE SERVICIOS DE ENTIDADES PARAESTATALES Y FIDEICOMISOS NO EMPRESARIALES Y NO FINANCIEROS</t>
  </si>
  <si>
    <t>OTROS INGRESOS</t>
  </si>
  <si>
    <t>PARTICIPACIONES, APORTACIONES, CONVENIOS, INCENTIVOS DERIVADOS DE LA COLABORACIÓN FISCAL Y FONDOS DISTINTOS DE APORTACIONES</t>
  </si>
  <si>
    <t>PARTICIPACIONES</t>
  </si>
  <si>
    <t>FONDO GENERAL DE PARTICIPACIONES</t>
  </si>
  <si>
    <t>FONDO GENERAL PARTICIPACIONES FEDERALES</t>
  </si>
  <si>
    <t>FONDO DE FOMENTO MUNICIPAL</t>
  </si>
  <si>
    <t>FONDO DEL FOMENTO MUNICIPAL</t>
  </si>
  <si>
    <t xml:space="preserve">30% DEL EXCEDENTE DEL FONDO DE FOMENTO MUNICIPAL  </t>
  </si>
  <si>
    <t>FONDO DE FISCALIZACIÓN Y RECAUDACIÓN</t>
  </si>
  <si>
    <t>FONDO DE FISCALIZACION</t>
  </si>
  <si>
    <t>IMPUESTO ESPECIAL SOBRE PRODUCCIÓN Y SERVICIOS</t>
  </si>
  <si>
    <t>I.E.P.S (IMPUESTO ESPECIAL SOBRE PRODUCC</t>
  </si>
  <si>
    <t>IEPS A LA VENTA FINAL DE GASOLINAS Y DIÉSEL</t>
  </si>
  <si>
    <t>FONDO ISR PARTICIPABLE (ARTÍCULO 3-B LCF)</t>
  </si>
  <si>
    <t>FONDO DE ESTABILIZACIÓN DE LOS INGRESOS DE LAS ENTIDADES FEDERATIVAS (FEIEF)</t>
  </si>
  <si>
    <t>FEIEF FONDO GENERAL</t>
  </si>
  <si>
    <t>FEIEF FONDO DE FOMENTO MUNICIPAL</t>
  </si>
  <si>
    <t>FEIEF FONDO DE FOMENTO 30%</t>
  </si>
  <si>
    <t>FEIEF FONDO DE FISCALIZACION</t>
  </si>
  <si>
    <t>APORTACIONES</t>
  </si>
  <si>
    <t>FONDO PARA LA INFRAESTRUCTURA SOCIAL MUNICIPAL (FAISM)</t>
  </si>
  <si>
    <t>FONDO DE APORTACIONES PARA EL FORTALECIMIENTOS DE LOS MUNICIPIOS  (FORTAMUN)</t>
  </si>
  <si>
    <t>CONVENIOS</t>
  </si>
  <si>
    <t>CONVENIOS CON LA FEDERACIÓN</t>
  </si>
  <si>
    <t>INTERESES DE CONVENIOS CON LA FEDERACIÓN</t>
  </si>
  <si>
    <t>INTERESES POR CONVENIOS FEDERALES</t>
  </si>
  <si>
    <t>INCENTIVOS DERIVADOS DE LA COLABORACIÓN FISCAL</t>
  </si>
  <si>
    <t>FEDERAL</t>
  </si>
  <si>
    <t>IMPUESTO SOBRE TENENCIA O USO DE VEHÍCULOS</t>
  </si>
  <si>
    <t>FONDO DE COMPENSACIÓN ISAN</t>
  </si>
  <si>
    <t>IMPUESTO SOBRE AUTOMÓVILES NUEVOS</t>
  </si>
  <si>
    <t>ISR POR LA ENAJENACIÓN DE BIENES INMUEBLES (ART. 126 LISR)</t>
  </si>
  <si>
    <t>REGIMEN DE INCORPORACION FISCAL</t>
  </si>
  <si>
    <t>MULTAS ADMINISTRATIVAS FEDERALES</t>
  </si>
  <si>
    <t>MULTAS FEDERALES</t>
  </si>
  <si>
    <t>GASTOS EJECUCION MULTAS FEDERALES</t>
  </si>
  <si>
    <t>ACTUALIZACION DE MULTAS FEDERALES</t>
  </si>
  <si>
    <t>REINTEGR POR COBRO DE MULTAS FEDERALES</t>
  </si>
  <si>
    <t>REC SOBRE SALDOS INSOLUTOS CONV MULT FED</t>
  </si>
  <si>
    <t>ACTUALI MULTAS INFRAC.TRÁNSITO ESTAT 10%</t>
  </si>
  <si>
    <t>ACTUALI MULTAS INFRAC.TRÁNSITO ESTAT 90%</t>
  </si>
  <si>
    <t>MULTAS INFRAC. TRÁNSITO ESTATAL 10%</t>
  </si>
  <si>
    <t>GASTOS EJECUCIÓN MULTAS TRÁNSITO DEL EDO</t>
  </si>
  <si>
    <t>MULTAS INFRAC. TRÁNSITO ESTATAL 90%</t>
  </si>
  <si>
    <t>REFRENDO ANUAL DE PLACAS Y TARJETA DE CIRCULACION</t>
  </si>
  <si>
    <t>GASTOS DE EJECUCION</t>
  </si>
  <si>
    <t>IEPS GASOLINAS Y DIÉSEL</t>
  </si>
  <si>
    <t>FONDOS DISTINTOS DE APORTACIONES</t>
  </si>
  <si>
    <t>FONDO PARA ENTIDADES FEDERATIVAS Y MUNICIPIOS PRODUCTORES DE HIDROCARBUROS</t>
  </si>
  <si>
    <t>FONDO PARA EL DESARROLLO REGIONAL SUSTENTABLE DE ESTADOS Y MUNICIPIOS MINEROS</t>
  </si>
  <si>
    <t>TRANSFERENCIAS, ASIGNACIONES, SUBSIDIOS Y SUBVENCIONES, Y PENSIONES Y JUBILACIONES</t>
  </si>
  <si>
    <t>TRANSFERENCIAS Y ASIGNACIONES</t>
  </si>
  <si>
    <t>TRANSFERENCIAS Y ASIGNACIONES FEDERALES</t>
  </si>
  <si>
    <t>TRANSFERENCIAS Y ASIGNACIONES ESTATALES</t>
  </si>
  <si>
    <t>DERECHOS X LICENCIAMIENTO Y ENAJENACION</t>
  </si>
  <si>
    <t>IMPUESTO A LA VENTA FINAL DE BEBIDAS ALCOHOLICAS</t>
  </si>
  <si>
    <t>DERECHOS X LICENCIAS, PERMISOS, PROD, ALMACENAJE Y ENAJENACIÓN DE BEBIDAS ALCOHÓLICAS</t>
  </si>
  <si>
    <t>CONVENIOS CON GOBIERNO DEL ESTADO</t>
  </si>
  <si>
    <t>CONVENIOS CON GOBIERNO DEL ESTADO LIBRE DISPOSICIÓN</t>
  </si>
  <si>
    <t>INTERESES DE CONVENIOS CON GOBIERNO DEL ESTADO</t>
  </si>
  <si>
    <t>INTERESES POR CONVENIOS ESTATALES</t>
  </si>
  <si>
    <t>INTERESES POR CONVENIOS ESTATALES LIBRE DISPOSICIÓN</t>
  </si>
  <si>
    <t>TRANSFERENCIAS Y ASIGNACIONES MUNICIPALES</t>
  </si>
  <si>
    <t>SUBSIDIOS Y SUBVENCIONES</t>
  </si>
  <si>
    <t>PENSIONES Y JUBILACIONES</t>
  </si>
  <si>
    <t>TRANSFERENCIAS DEL FONDO MEXICANO DEL PETRÓLEO PARA LA ESTABILIZACIÓN Y EL DESARROLLO</t>
  </si>
  <si>
    <t>INGRESOS DERIVADOS DE FINANCIAMIENTO</t>
  </si>
  <si>
    <t>ENDEUDAMIENTO INTERNO</t>
  </si>
  <si>
    <t>ENDEUDAMIENTO EXTERNO</t>
  </si>
  <si>
    <t>FINANCIAMIENTO INTERNO</t>
  </si>
  <si>
    <t>DEUDA PÚBLICA CON INSTITUCIONES BANCARIAS</t>
  </si>
  <si>
    <t>IMPUESTOS NO COMPRENDIDOS EN LA LEY DE INGRESOS VIGENTE, CAUSADOS EN EJERCICIOS FISCALES ANTERIORES PENDIENTES DE LIQUIDACIÓN O PAGO</t>
  </si>
  <si>
    <t>CONTRIBUCIONES DE MEJORAS NO COMPRENDIDAS EN LA LEY DE INGRESOS VIGENTE, CAUSADAS EN EJERCICIOS FISCALES ANTERIORES PENDIENTES DE LIQUIDACIÓN O PAGO</t>
  </si>
  <si>
    <t>POR SERVICIOS QUE PRESTA DEPARTAMENTO DE LA FERIA</t>
  </si>
  <si>
    <t>PRODUCTOS NO COMPRENDIDOS EN LA LEY DE INGRESOS VIGENTE, CAUSADOS EN EJERCICIOS FISCALES ANTERIORES PENDIENTES DE LIQUIDACIÓN O PAGO</t>
  </si>
  <si>
    <t>DIFERENCIAS POR REDONDEO</t>
  </si>
  <si>
    <t>APROVECHAMIENTOS NO COMPRENDIDOS EN LA LEY DE INGRESOS VIGENTE, CAUSADOS EN EJERCICIOS FISCALES ANTERIORES PENDIENTES DE LIQUIDACIÓN O PAGO</t>
  </si>
  <si>
    <t>INTERESES FONDO PARA LA INFRAESTRUCTURA SOCIAL MUNICIPAL (FAISM)</t>
  </si>
  <si>
    <t>INTERESES FONDO DE APORTACIONES PARA EL FORTALECIMIENTOS DE LOS MUNICIPIOS  (FORTAMUN)</t>
  </si>
  <si>
    <t>DERECHOS ALCOHOLES</t>
  </si>
  <si>
    <t>TRANSFERENCIAS Y ASIGNACIONES PARAMUNICIPALES</t>
  </si>
  <si>
    <t>TRANSFERENCIAS Y ASIGNACIONES SECTOR PRIVADO</t>
  </si>
  <si>
    <t>INTERESES FONDO GENERAL 2026</t>
  </si>
  <si>
    <t xml:space="preserve">INTERESES 2026 FONDO DE FOMENTO </t>
  </si>
  <si>
    <t>INTERESES 2026 FONDO DE FISCALIZACIÓN</t>
  </si>
  <si>
    <t>INTERESES 2026 I.E.P.S (IMPUESTO ESPECIAL SOBRE PRODUCC</t>
  </si>
  <si>
    <t>INTERESES 2026 IEPS A LA VENTA FINAL DE GASOLINAS Y DIÉSEL</t>
  </si>
  <si>
    <t>INTERESES 2026 FONDO ISR PARTICIPABLE (ARTÍCULO 3-B LCF)</t>
  </si>
  <si>
    <t>INTERESES 2026 IMPUESTO SOBRE TENENCIA O USO DE VEHÍCULOS</t>
  </si>
  <si>
    <t>INTERESES 2026 FONDO DE COMPENSACIÓN ISAN</t>
  </si>
  <si>
    <t>INTERESES 2026 ISR POR LA ENAJENACIÓN DE BIENES INMUEBLES (ART. 126 LISR)</t>
  </si>
  <si>
    <t>INTERESES 2026 DERECHOS X LICENCIAMIENTO Y ENAJENACION</t>
  </si>
  <si>
    <t>MUNICIPIO DE LEÓN</t>
  </si>
  <si>
    <t>CALENDARIO DE INGRESOS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</si>
</sst>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0"/>
      <name val="Arial Narrow"/>
      <family val="2"/>
    </font>
    <font>
      <sz val="9"/>
      <color rgb="FF000066"/>
      <name val="Arial Narrow"/>
      <family val="2"/>
    </font>
    <font>
      <b/>
      <sz val="9"/>
      <color theme="7" tint="-0.249977111117893"/>
      <name val="Arial Narrow"/>
      <family val="2"/>
    </font>
    <font>
      <sz val="9"/>
      <color rgb="FF336600"/>
      <name val="Arial Narrow"/>
      <family val="2"/>
    </font>
    <font>
      <sz val="9"/>
      <color theme="0"/>
      <name val="Arial Narrow"/>
      <family val="2"/>
    </font>
    <font>
      <sz val="9"/>
      <color rgb="FFFF0000"/>
      <name val="Arial Narrow"/>
      <family val="2"/>
    </font>
    <font>
      <sz val="9"/>
      <color indexed="12"/>
      <name val="Arial Narrow"/>
      <family val="2"/>
    </font>
    <font>
      <b/>
      <sz val="9"/>
      <color rgb="FF000066"/>
      <name val="Arial Narrow"/>
      <family val="2"/>
    </font>
    <font>
      <sz val="10"/>
      <color rgb="FF336600"/>
      <name val="Arial Narrow"/>
      <family val="2"/>
    </font>
    <font>
      <b/>
      <sz val="11"/>
      <color theme="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theme="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</cellStyleXfs>
  <cellXfs count="45">
    <xf numFmtId="0" fontId="0" fillId="0" borderId="0" xfId="0"/>
    <xf numFmtId="0" fontId="4" fillId="0" borderId="0" xfId="1" applyFont="1"/>
    <xf numFmtId="0" fontId="6" fillId="0" borderId="2" xfId="1" applyFont="1" applyBorder="1" applyAlignment="1">
      <alignment vertical="center"/>
    </xf>
    <xf numFmtId="43" fontId="6" fillId="0" borderId="2" xfId="3" applyFont="1" applyFill="1" applyBorder="1" applyAlignment="1">
      <alignment horizontal="right" vertical="center"/>
    </xf>
    <xf numFmtId="0" fontId="7" fillId="0" borderId="2" xfId="1" applyFont="1" applyBorder="1" applyAlignment="1">
      <alignment vertical="center"/>
    </xf>
    <xf numFmtId="43" fontId="7" fillId="0" borderId="2" xfId="3" applyFont="1" applyFill="1" applyBorder="1" applyAlignment="1">
      <alignment horizontal="right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vertical="center"/>
    </xf>
    <xf numFmtId="0" fontId="8" fillId="0" borderId="2" xfId="1" applyFont="1" applyBorder="1" applyAlignment="1">
      <alignment horizontal="center" vertical="center"/>
    </xf>
    <xf numFmtId="43" fontId="8" fillId="0" borderId="2" xfId="3" applyFont="1" applyFill="1" applyBorder="1" applyAlignment="1">
      <alignment horizontal="right" vertical="center"/>
    </xf>
    <xf numFmtId="0" fontId="6" fillId="0" borderId="2" xfId="1" applyFont="1" applyBorder="1" applyAlignment="1">
      <alignment horizontal="center" vertical="center" wrapText="1"/>
    </xf>
    <xf numFmtId="43" fontId="4" fillId="0" borderId="0" xfId="3" applyFont="1" applyFill="1"/>
    <xf numFmtId="0" fontId="8" fillId="0" borderId="2" xfId="4" applyFont="1" applyBorder="1" applyAlignment="1">
      <alignment horizontal="center" vertical="center" wrapText="1"/>
    </xf>
    <xf numFmtId="0" fontId="8" fillId="0" borderId="2" xfId="4" applyFont="1" applyBorder="1" applyAlignment="1">
      <alignment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vertical="center"/>
    </xf>
    <xf numFmtId="43" fontId="10" fillId="0" borderId="2" xfId="3" applyFont="1" applyFill="1" applyBorder="1" applyAlignment="1">
      <alignment horizontal="right" vertical="center"/>
    </xf>
    <xf numFmtId="0" fontId="6" fillId="0" borderId="2" xfId="1" applyFont="1" applyBorder="1" applyAlignment="1">
      <alignment vertical="center" wrapText="1"/>
    </xf>
    <xf numFmtId="0" fontId="8" fillId="0" borderId="2" xfId="5" applyFont="1" applyBorder="1" applyAlignment="1">
      <alignment vertical="center"/>
    </xf>
    <xf numFmtId="0" fontId="8" fillId="0" borderId="2" xfId="1" applyFont="1" applyBorder="1" applyAlignment="1">
      <alignment horizontal="left" vertical="center"/>
    </xf>
    <xf numFmtId="0" fontId="4" fillId="0" borderId="2" xfId="1" applyFont="1" applyBorder="1"/>
    <xf numFmtId="43" fontId="4" fillId="0" borderId="2" xfId="3" applyFont="1" applyFill="1" applyBorder="1" applyAlignment="1">
      <alignment horizontal="right"/>
    </xf>
    <xf numFmtId="0" fontId="7" fillId="0" borderId="2" xfId="1" applyFont="1" applyBorder="1" applyAlignment="1">
      <alignment horizontal="center" vertical="center" wrapText="1"/>
    </xf>
    <xf numFmtId="43" fontId="7" fillId="0" borderId="0" xfId="3" applyFont="1" applyFill="1"/>
    <xf numFmtId="0" fontId="4" fillId="0" borderId="0" xfId="1" applyFont="1" applyAlignment="1">
      <alignment vertical="center"/>
    </xf>
    <xf numFmtId="43" fontId="11" fillId="0" borderId="2" xfId="3" applyFont="1" applyFill="1" applyBorder="1" applyAlignment="1">
      <alignment horizontal="right" vertical="center"/>
    </xf>
    <xf numFmtId="43" fontId="4" fillId="0" borderId="0" xfId="3" applyFont="1" applyAlignment="1">
      <alignment vertical="center"/>
    </xf>
    <xf numFmtId="0" fontId="8" fillId="0" borderId="2" xfId="5" applyFont="1" applyBorder="1" applyAlignment="1">
      <alignment horizontal="center" vertical="center" wrapText="1"/>
    </xf>
    <xf numFmtId="43" fontId="4" fillId="0" borderId="0" xfId="3" applyFont="1"/>
    <xf numFmtId="0" fontId="4" fillId="0" borderId="2" xfId="1" applyFont="1" applyBorder="1" applyAlignment="1">
      <alignment horizontal="center" vertical="center"/>
    </xf>
    <xf numFmtId="43" fontId="7" fillId="0" borderId="2" xfId="3" applyFont="1" applyFill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vertical="center"/>
    </xf>
    <xf numFmtId="43" fontId="5" fillId="3" borderId="2" xfId="3" applyFont="1" applyFill="1" applyBorder="1" applyAlignment="1">
      <alignment horizontal="right" vertical="center"/>
    </xf>
    <xf numFmtId="0" fontId="9" fillId="3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vertical="center" wrapText="1"/>
    </xf>
    <xf numFmtId="43" fontId="5" fillId="3" borderId="2" xfId="3" applyFont="1" applyFill="1" applyBorder="1" applyAlignment="1">
      <alignment horizontal="right" vertical="center" wrapText="1"/>
    </xf>
    <xf numFmtId="0" fontId="9" fillId="3" borderId="2" xfId="1" applyFont="1" applyFill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5" fillId="2" borderId="3" xfId="1" applyFont="1" applyFill="1" applyBorder="1" applyAlignment="1">
      <alignment vertical="center"/>
    </xf>
    <xf numFmtId="43" fontId="5" fillId="2" borderId="3" xfId="3" applyFont="1" applyFill="1" applyBorder="1" applyAlignment="1">
      <alignment horizontal="right" vertical="center"/>
    </xf>
    <xf numFmtId="0" fontId="14" fillId="4" borderId="1" xfId="2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/>
    </xf>
    <xf numFmtId="0" fontId="14" fillId="5" borderId="4" xfId="1" applyFont="1" applyFill="1" applyBorder="1" applyAlignment="1">
      <alignment horizontal="center" vertical="center"/>
    </xf>
  </cellXfs>
  <cellStyles count="6">
    <cellStyle name="Millares 2" xfId="3"/>
    <cellStyle name="Normal" xfId="0" builtinId="0"/>
    <cellStyle name="Normal 2 2" xfId="1"/>
    <cellStyle name="Normal 3" xfId="2"/>
    <cellStyle name="Normal 4 2 2" xfId="4"/>
    <cellStyle name="Normal 5 3" xfId="5"/>
  </cellStyles>
  <dxfs count="0"/>
  <tableStyles count="0" defaultTableStyle="TableStyleMedium2" defaultPivotStyle="PivotStyleLight16"/>
  <colors>
    <mruColors>
      <color rgb="FF9900FF"/>
      <color rgb="FFFF33CC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0"/>
  <sheetViews>
    <sheetView showGridLines="0" tabSelected="1" topLeftCell="B1" zoomScaleNormal="100" workbookViewId="0">
      <selection sqref="A1:O1"/>
    </sheetView>
  </sheetViews>
  <sheetFormatPr baseColWidth="10" defaultColWidth="10.28515625" defaultRowHeight="13.5" x14ac:dyDescent="0.25"/>
  <cols>
    <col min="1" max="1" width="7.42578125" style="1" hidden="1" customWidth="1"/>
    <col min="2" max="2" width="47.7109375" style="1" customWidth="1"/>
    <col min="3" max="3" width="13.28515625" style="1" bestFit="1" customWidth="1"/>
    <col min="4" max="14" width="12.140625" style="1" bestFit="1" customWidth="1"/>
    <col min="15" max="15" width="13.28515625" style="1" bestFit="1" customWidth="1"/>
    <col min="16" max="16384" width="10.28515625" style="1"/>
  </cols>
  <sheetData>
    <row r="1" spans="1:15" s="24" customFormat="1" ht="24.75" customHeight="1" x14ac:dyDescent="0.25">
      <c r="A1" s="43" t="s">
        <v>480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s="24" customFormat="1" ht="24.75" customHeight="1" x14ac:dyDescent="0.25">
      <c r="A2" s="44" t="s">
        <v>481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33" x14ac:dyDescent="0.25">
      <c r="A3" s="32" t="s">
        <v>0</v>
      </c>
      <c r="B3" s="32" t="s">
        <v>1</v>
      </c>
      <c r="C3" s="32" t="s">
        <v>2</v>
      </c>
      <c r="D3" s="32" t="s">
        <v>3</v>
      </c>
      <c r="E3" s="32" t="s">
        <v>4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42" t="s">
        <v>14</v>
      </c>
    </row>
    <row r="4" spans="1:15" x14ac:dyDescent="0.25">
      <c r="A4" s="40"/>
      <c r="B4" s="40" t="s">
        <v>15</v>
      </c>
      <c r="C4" s="41">
        <f t="shared" ref="C4:O4" si="0">+C5+C64+C80+C98+C252+C331+C442+C445+C518+C549</f>
        <v>1564646227.8200002</v>
      </c>
      <c r="D4" s="41">
        <f t="shared" si="0"/>
        <v>973870856.12000012</v>
      </c>
      <c r="E4" s="41">
        <f t="shared" si="0"/>
        <v>682140156.25999987</v>
      </c>
      <c r="F4" s="41">
        <f t="shared" si="0"/>
        <v>815862660.39000022</v>
      </c>
      <c r="G4" s="41">
        <f t="shared" si="0"/>
        <v>791060980.54000008</v>
      </c>
      <c r="H4" s="41">
        <f t="shared" si="0"/>
        <v>608847458.29000008</v>
      </c>
      <c r="I4" s="41">
        <f t="shared" si="0"/>
        <v>703581910.37000012</v>
      </c>
      <c r="J4" s="41">
        <f t="shared" si="0"/>
        <v>712489070.50999987</v>
      </c>
      <c r="K4" s="41">
        <f t="shared" si="0"/>
        <v>609288413.02999997</v>
      </c>
      <c r="L4" s="41">
        <f t="shared" si="0"/>
        <v>630432598.41999996</v>
      </c>
      <c r="M4" s="41">
        <f t="shared" si="0"/>
        <v>554142060.9000001</v>
      </c>
      <c r="N4" s="41">
        <f t="shared" si="0"/>
        <v>646276277.47000003</v>
      </c>
      <c r="O4" s="41">
        <f t="shared" si="0"/>
        <v>9292638670.1199989</v>
      </c>
    </row>
    <row r="5" spans="1:15" x14ac:dyDescent="0.25">
      <c r="A5" s="33"/>
      <c r="B5" s="33" t="s">
        <v>16</v>
      </c>
      <c r="C5" s="34">
        <f t="shared" ref="C5:O5" si="1">+C6+C11+C21+C28+C31+C34+C37+C58+C61</f>
        <v>1015581479.1</v>
      </c>
      <c r="D5" s="34">
        <f t="shared" si="1"/>
        <v>213301786.07999998</v>
      </c>
      <c r="E5" s="34">
        <f t="shared" si="1"/>
        <v>96816675.649999991</v>
      </c>
      <c r="F5" s="34">
        <f t="shared" si="1"/>
        <v>73671889.200000003</v>
      </c>
      <c r="G5" s="34">
        <f t="shared" si="1"/>
        <v>80082716.299999997</v>
      </c>
      <c r="H5" s="34">
        <f t="shared" si="1"/>
        <v>71759976.219999999</v>
      </c>
      <c r="I5" s="34">
        <f t="shared" si="1"/>
        <v>84788510.790000007</v>
      </c>
      <c r="J5" s="34">
        <f t="shared" si="1"/>
        <v>76116747.75999999</v>
      </c>
      <c r="K5" s="34">
        <f t="shared" si="1"/>
        <v>69881216.859999999</v>
      </c>
      <c r="L5" s="34">
        <f t="shared" si="1"/>
        <v>73841505.579999998</v>
      </c>
      <c r="M5" s="34">
        <f t="shared" si="1"/>
        <v>72100294.710000008</v>
      </c>
      <c r="N5" s="34">
        <f t="shared" si="1"/>
        <v>130139988.73000002</v>
      </c>
      <c r="O5" s="34">
        <f t="shared" si="1"/>
        <v>2058082786.9800003</v>
      </c>
    </row>
    <row r="6" spans="1:15" x14ac:dyDescent="0.25">
      <c r="A6" s="2"/>
      <c r="B6" s="2" t="s">
        <v>17</v>
      </c>
      <c r="C6" s="3">
        <f t="shared" ref="C6:O6" si="2">+C7+C9</f>
        <v>2119516.81</v>
      </c>
      <c r="D6" s="3">
        <f t="shared" si="2"/>
        <v>2127070.0300000003</v>
      </c>
      <c r="E6" s="3">
        <f t="shared" si="2"/>
        <v>1920231.6</v>
      </c>
      <c r="F6" s="3">
        <f t="shared" si="2"/>
        <v>1698984.43</v>
      </c>
      <c r="G6" s="3">
        <f t="shared" si="2"/>
        <v>590540.31000000006</v>
      </c>
      <c r="H6" s="3">
        <f t="shared" si="2"/>
        <v>808630.79</v>
      </c>
      <c r="I6" s="3">
        <f t="shared" si="2"/>
        <v>1625279.59</v>
      </c>
      <c r="J6" s="3">
        <f t="shared" si="2"/>
        <v>636370.93999999994</v>
      </c>
      <c r="K6" s="3">
        <f t="shared" si="2"/>
        <v>836549.89</v>
      </c>
      <c r="L6" s="3">
        <f t="shared" si="2"/>
        <v>1213148.1000000001</v>
      </c>
      <c r="M6" s="3">
        <f t="shared" si="2"/>
        <v>1350203.41</v>
      </c>
      <c r="N6" s="3">
        <f t="shared" si="2"/>
        <v>1324063.8400000001</v>
      </c>
      <c r="O6" s="3">
        <f t="shared" si="2"/>
        <v>16250589.740000002</v>
      </c>
    </row>
    <row r="7" spans="1:15" x14ac:dyDescent="0.25">
      <c r="A7" s="4"/>
      <c r="B7" s="4" t="s">
        <v>18</v>
      </c>
      <c r="C7" s="5">
        <f t="shared" ref="C7:N7" si="3">SUM(C8:C8)</f>
        <v>819430.66</v>
      </c>
      <c r="D7" s="5">
        <f t="shared" si="3"/>
        <v>781414.56</v>
      </c>
      <c r="E7" s="5">
        <f t="shared" si="3"/>
        <v>503578.54</v>
      </c>
      <c r="F7" s="5">
        <f t="shared" si="3"/>
        <v>400251.49000000005</v>
      </c>
      <c r="G7" s="5">
        <f t="shared" si="3"/>
        <v>224467.18</v>
      </c>
      <c r="H7" s="5">
        <f t="shared" si="3"/>
        <v>385396.54</v>
      </c>
      <c r="I7" s="5">
        <f t="shared" si="3"/>
        <v>390682.97</v>
      </c>
      <c r="J7" s="5">
        <f t="shared" si="3"/>
        <v>344469.42</v>
      </c>
      <c r="K7" s="5">
        <f t="shared" si="3"/>
        <v>379299.89</v>
      </c>
      <c r="L7" s="5">
        <f t="shared" si="3"/>
        <v>499730.32999999996</v>
      </c>
      <c r="M7" s="5">
        <f t="shared" si="3"/>
        <v>479110.45</v>
      </c>
      <c r="N7" s="5">
        <f t="shared" si="3"/>
        <v>350648.54000000004</v>
      </c>
      <c r="O7" s="5">
        <f>SUM(O8:O8)</f>
        <v>5558480.5700000003</v>
      </c>
    </row>
    <row r="8" spans="1:15" x14ac:dyDescent="0.25">
      <c r="A8" s="6">
        <v>1</v>
      </c>
      <c r="B8" s="7" t="s">
        <v>19</v>
      </c>
      <c r="C8" s="9">
        <v>819430.66</v>
      </c>
      <c r="D8" s="9">
        <v>781414.56</v>
      </c>
      <c r="E8" s="9">
        <v>503578.54</v>
      </c>
      <c r="F8" s="9">
        <v>400251.49000000005</v>
      </c>
      <c r="G8" s="9">
        <v>224467.18</v>
      </c>
      <c r="H8" s="9">
        <v>385396.54</v>
      </c>
      <c r="I8" s="9">
        <v>390682.97</v>
      </c>
      <c r="J8" s="9">
        <v>344469.42</v>
      </c>
      <c r="K8" s="9">
        <v>379299.89</v>
      </c>
      <c r="L8" s="9">
        <v>499730.32999999996</v>
      </c>
      <c r="M8" s="9">
        <v>479110.45</v>
      </c>
      <c r="N8" s="9">
        <v>350648.54000000004</v>
      </c>
      <c r="O8" s="9">
        <f>SUM(C8:N8)</f>
        <v>5558480.5700000003</v>
      </c>
    </row>
    <row r="9" spans="1:15" x14ac:dyDescent="0.25">
      <c r="A9" s="6"/>
      <c r="B9" s="4" t="s">
        <v>20</v>
      </c>
      <c r="C9" s="5">
        <f t="shared" ref="C9:N9" si="4">SUM(C10:C10)</f>
        <v>1300086.1499999999</v>
      </c>
      <c r="D9" s="5">
        <f t="shared" si="4"/>
        <v>1345655.47</v>
      </c>
      <c r="E9" s="5">
        <f t="shared" si="4"/>
        <v>1416653.06</v>
      </c>
      <c r="F9" s="5">
        <f t="shared" si="4"/>
        <v>1298732.94</v>
      </c>
      <c r="G9" s="5">
        <f t="shared" si="4"/>
        <v>366073.13</v>
      </c>
      <c r="H9" s="5">
        <f t="shared" si="4"/>
        <v>423234.25</v>
      </c>
      <c r="I9" s="5">
        <f t="shared" si="4"/>
        <v>1234596.6200000001</v>
      </c>
      <c r="J9" s="5">
        <f t="shared" si="4"/>
        <v>291901.52</v>
      </c>
      <c r="K9" s="5">
        <f t="shared" si="4"/>
        <v>457250</v>
      </c>
      <c r="L9" s="5">
        <f t="shared" si="4"/>
        <v>713417.77</v>
      </c>
      <c r="M9" s="5">
        <f t="shared" si="4"/>
        <v>871092.96</v>
      </c>
      <c r="N9" s="5">
        <f t="shared" si="4"/>
        <v>973415.3</v>
      </c>
      <c r="O9" s="5">
        <f>SUM(O10:O10)</f>
        <v>10692109.170000002</v>
      </c>
    </row>
    <row r="10" spans="1:15" x14ac:dyDescent="0.25">
      <c r="A10" s="6">
        <v>3</v>
      </c>
      <c r="B10" s="7" t="s">
        <v>21</v>
      </c>
      <c r="C10" s="9">
        <v>1300086.1499999999</v>
      </c>
      <c r="D10" s="9">
        <v>1345655.47</v>
      </c>
      <c r="E10" s="9">
        <v>1416653.06</v>
      </c>
      <c r="F10" s="9">
        <v>1298732.94</v>
      </c>
      <c r="G10" s="9">
        <v>366073.13</v>
      </c>
      <c r="H10" s="9">
        <v>423234.25</v>
      </c>
      <c r="I10" s="9">
        <v>1234596.6200000001</v>
      </c>
      <c r="J10" s="9">
        <v>291901.52</v>
      </c>
      <c r="K10" s="9">
        <v>457250</v>
      </c>
      <c r="L10" s="9">
        <v>713417.77</v>
      </c>
      <c r="M10" s="9">
        <v>871092.96</v>
      </c>
      <c r="N10" s="9">
        <v>973415.3</v>
      </c>
      <c r="O10" s="9">
        <f>SUM(C10:N10)</f>
        <v>10692109.170000002</v>
      </c>
    </row>
    <row r="11" spans="1:15" x14ac:dyDescent="0.25">
      <c r="A11" s="10"/>
      <c r="B11" s="2" t="s">
        <v>22</v>
      </c>
      <c r="C11" s="3">
        <f t="shared" ref="C11:O11" si="5">+C12+C16+C18</f>
        <v>994831166.61000001</v>
      </c>
      <c r="D11" s="3">
        <f t="shared" si="5"/>
        <v>197427164.06</v>
      </c>
      <c r="E11" s="3">
        <f t="shared" si="5"/>
        <v>85842334.049999997</v>
      </c>
      <c r="F11" s="3">
        <f t="shared" si="5"/>
        <v>64743147.650000006</v>
      </c>
      <c r="G11" s="3">
        <f t="shared" si="5"/>
        <v>71144869.390000001</v>
      </c>
      <c r="H11" s="3">
        <f t="shared" si="5"/>
        <v>63732977.030000001</v>
      </c>
      <c r="I11" s="3">
        <f t="shared" si="5"/>
        <v>75795113.600000009</v>
      </c>
      <c r="J11" s="3">
        <f t="shared" si="5"/>
        <v>68303117.539999992</v>
      </c>
      <c r="K11" s="3">
        <f t="shared" si="5"/>
        <v>61739847.400000006</v>
      </c>
      <c r="L11" s="3">
        <f t="shared" si="5"/>
        <v>64815637.520000003</v>
      </c>
      <c r="M11" s="3">
        <f t="shared" si="5"/>
        <v>63466051.290000007</v>
      </c>
      <c r="N11" s="3">
        <f t="shared" si="5"/>
        <v>115410868.39000002</v>
      </c>
      <c r="O11" s="3">
        <f t="shared" si="5"/>
        <v>1927252294.5300002</v>
      </c>
    </row>
    <row r="12" spans="1:15" x14ac:dyDescent="0.25">
      <c r="A12" s="10"/>
      <c r="B12" s="4" t="s">
        <v>23</v>
      </c>
      <c r="C12" s="5">
        <f t="shared" ref="C12:O12" si="6">SUM(C13:C15)</f>
        <v>950976282.25</v>
      </c>
      <c r="D12" s="5">
        <f t="shared" si="6"/>
        <v>156267846.09999999</v>
      </c>
      <c r="E12" s="5">
        <f t="shared" si="6"/>
        <v>55918309.879999995</v>
      </c>
      <c r="F12" s="5">
        <f t="shared" si="6"/>
        <v>33808480.920000002</v>
      </c>
      <c r="G12" s="5">
        <f t="shared" si="6"/>
        <v>39356536.5</v>
      </c>
      <c r="H12" s="5">
        <f t="shared" si="6"/>
        <v>32033436.810000002</v>
      </c>
      <c r="I12" s="5">
        <f t="shared" si="6"/>
        <v>34978343.420000002</v>
      </c>
      <c r="J12" s="5">
        <f t="shared" si="6"/>
        <v>28512566.329999998</v>
      </c>
      <c r="K12" s="5">
        <f t="shared" si="6"/>
        <v>32343233.460000001</v>
      </c>
      <c r="L12" s="5">
        <f t="shared" si="6"/>
        <v>30667630.630000003</v>
      </c>
      <c r="M12" s="5">
        <f t="shared" si="6"/>
        <v>28951918.350000001</v>
      </c>
      <c r="N12" s="5">
        <f t="shared" si="6"/>
        <v>67820315.109999999</v>
      </c>
      <c r="O12" s="5">
        <f t="shared" si="6"/>
        <v>1491634899.7600002</v>
      </c>
    </row>
    <row r="13" spans="1:15" x14ac:dyDescent="0.25">
      <c r="A13" s="6">
        <v>51</v>
      </c>
      <c r="B13" s="7" t="s">
        <v>24</v>
      </c>
      <c r="C13" s="9">
        <v>905408076.38999999</v>
      </c>
      <c r="D13" s="9">
        <v>125570673.09</v>
      </c>
      <c r="E13" s="9">
        <v>37565832.909999996</v>
      </c>
      <c r="F13" s="9">
        <v>19065225.41</v>
      </c>
      <c r="G13" s="9">
        <v>22700858.670000002</v>
      </c>
      <c r="H13" s="9">
        <v>16597571.92</v>
      </c>
      <c r="I13" s="9">
        <v>20700821.890000001</v>
      </c>
      <c r="J13" s="9">
        <v>15165339.99</v>
      </c>
      <c r="K13" s="9">
        <v>18562498.559999999</v>
      </c>
      <c r="L13" s="9">
        <v>15774505.460000001</v>
      </c>
      <c r="M13" s="9">
        <v>18302133.710000001</v>
      </c>
      <c r="N13" s="9">
        <v>42574510.479999997</v>
      </c>
      <c r="O13" s="9">
        <f>SUM(C13:N13)</f>
        <v>1257988048.4800003</v>
      </c>
    </row>
    <row r="14" spans="1:15" x14ac:dyDescent="0.25">
      <c r="A14" s="6">
        <v>320</v>
      </c>
      <c r="B14" s="7" t="s">
        <v>25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f>SUM(C14:N14)</f>
        <v>0</v>
      </c>
    </row>
    <row r="15" spans="1:15" x14ac:dyDescent="0.25">
      <c r="A15" s="6">
        <v>311</v>
      </c>
      <c r="B15" s="7" t="s">
        <v>26</v>
      </c>
      <c r="C15" s="9">
        <f>49568205.86-4000000</f>
        <v>45568205.859999999</v>
      </c>
      <c r="D15" s="9">
        <f>34697173.01-4000000</f>
        <v>30697173.009999998</v>
      </c>
      <c r="E15" s="9">
        <f>21352476.97-3000000</f>
        <v>18352476.969999999</v>
      </c>
      <c r="F15" s="9">
        <f>16743255.51-2000000</f>
        <v>14743255.51</v>
      </c>
      <c r="G15" s="9">
        <f>20655677.83-4000000</f>
        <v>16655677.829999998</v>
      </c>
      <c r="H15" s="9">
        <f>18435864.89-3000000</f>
        <v>15435864.890000001</v>
      </c>
      <c r="I15" s="9">
        <f>15277521.53-1000000</f>
        <v>14277521.529999999</v>
      </c>
      <c r="J15" s="9">
        <f>14347226.34-1000000</f>
        <v>13347226.34</v>
      </c>
      <c r="K15" s="9">
        <f>15780734.9-2000000</f>
        <v>13780734.9</v>
      </c>
      <c r="L15" s="9">
        <f>16893125.17-2000000</f>
        <v>14893125.170000002</v>
      </c>
      <c r="M15" s="9">
        <f>14649784.64-4000000</f>
        <v>10649784.640000001</v>
      </c>
      <c r="N15" s="9">
        <f>29865417.61-4619612.98</f>
        <v>25245804.629999999</v>
      </c>
      <c r="O15" s="9">
        <f>SUM(C15:N15)</f>
        <v>233646851.27999997</v>
      </c>
    </row>
    <row r="16" spans="1:15" s="11" customFormat="1" x14ac:dyDescent="0.25">
      <c r="A16" s="6"/>
      <c r="B16" s="4" t="s">
        <v>27</v>
      </c>
      <c r="C16" s="5">
        <f>SUM(C17:C17)</f>
        <v>490310.79</v>
      </c>
      <c r="D16" s="5">
        <f t="shared" ref="D16:N16" si="7">SUM(D17:D17)</f>
        <v>320956.78999999998</v>
      </c>
      <c r="E16" s="5">
        <f t="shared" si="7"/>
        <v>634014.39</v>
      </c>
      <c r="F16" s="5">
        <f t="shared" si="7"/>
        <v>2039664.06</v>
      </c>
      <c r="G16" s="5">
        <f t="shared" si="7"/>
        <v>1374503.55</v>
      </c>
      <c r="H16" s="5">
        <f t="shared" si="7"/>
        <v>1056588.69</v>
      </c>
      <c r="I16" s="5">
        <f t="shared" si="7"/>
        <v>511896.09</v>
      </c>
      <c r="J16" s="5">
        <f t="shared" si="7"/>
        <v>1963876.45</v>
      </c>
      <c r="K16" s="5">
        <f t="shared" si="7"/>
        <v>963344.76</v>
      </c>
      <c r="L16" s="5">
        <f t="shared" si="7"/>
        <v>1049602.72</v>
      </c>
      <c r="M16" s="5">
        <f t="shared" si="7"/>
        <v>1962702.89</v>
      </c>
      <c r="N16" s="5">
        <f t="shared" si="7"/>
        <v>1096604.26</v>
      </c>
      <c r="O16" s="5">
        <f>SUM(O17:O17)</f>
        <v>13464065.439999999</v>
      </c>
    </row>
    <row r="17" spans="1:15" s="11" customFormat="1" x14ac:dyDescent="0.25">
      <c r="A17" s="6">
        <v>53</v>
      </c>
      <c r="B17" s="7" t="s">
        <v>28</v>
      </c>
      <c r="C17" s="9">
        <v>490310.79</v>
      </c>
      <c r="D17" s="9">
        <v>320956.78999999998</v>
      </c>
      <c r="E17" s="9">
        <v>634014.39</v>
      </c>
      <c r="F17" s="9">
        <v>2039664.06</v>
      </c>
      <c r="G17" s="9">
        <v>1374503.55</v>
      </c>
      <c r="H17" s="9">
        <v>1056588.69</v>
      </c>
      <c r="I17" s="9">
        <v>511896.09</v>
      </c>
      <c r="J17" s="9">
        <v>1963876.45</v>
      </c>
      <c r="K17" s="9">
        <v>963344.76</v>
      </c>
      <c r="L17" s="9">
        <v>1049602.72</v>
      </c>
      <c r="M17" s="9">
        <v>1962702.89</v>
      </c>
      <c r="N17" s="9">
        <v>1096604.26</v>
      </c>
      <c r="O17" s="9">
        <f>SUM(C17:N17)</f>
        <v>13464065.439999999</v>
      </c>
    </row>
    <row r="18" spans="1:15" s="11" customFormat="1" x14ac:dyDescent="0.25">
      <c r="A18" s="6"/>
      <c r="B18" s="4" t="s">
        <v>29</v>
      </c>
      <c r="C18" s="5">
        <f t="shared" ref="C18:N18" si="8">SUM(C19:C20)</f>
        <v>43364573.57</v>
      </c>
      <c r="D18" s="5">
        <f t="shared" si="8"/>
        <v>40838361.170000002</v>
      </c>
      <c r="E18" s="5">
        <f t="shared" si="8"/>
        <v>29290009.780000001</v>
      </c>
      <c r="F18" s="5">
        <f t="shared" si="8"/>
        <v>28895002.670000002</v>
      </c>
      <c r="G18" s="5">
        <f t="shared" si="8"/>
        <v>30413829.34</v>
      </c>
      <c r="H18" s="5">
        <f t="shared" si="8"/>
        <v>30642951.530000001</v>
      </c>
      <c r="I18" s="5">
        <f t="shared" si="8"/>
        <v>40304874.090000004</v>
      </c>
      <c r="J18" s="5">
        <f t="shared" si="8"/>
        <v>37826674.759999998</v>
      </c>
      <c r="K18" s="5">
        <f t="shared" si="8"/>
        <v>28433269.18</v>
      </c>
      <c r="L18" s="5">
        <f t="shared" si="8"/>
        <v>33098404.170000002</v>
      </c>
      <c r="M18" s="5">
        <f t="shared" si="8"/>
        <v>32551430.050000001</v>
      </c>
      <c r="N18" s="5">
        <f t="shared" si="8"/>
        <v>46493949.020000003</v>
      </c>
      <c r="O18" s="5">
        <f>SUM(O19:O20)</f>
        <v>422153329.33000004</v>
      </c>
    </row>
    <row r="19" spans="1:15" s="11" customFormat="1" x14ac:dyDescent="0.25">
      <c r="A19" s="6">
        <v>52</v>
      </c>
      <c r="B19" s="7" t="s">
        <v>30</v>
      </c>
      <c r="C19" s="9">
        <v>43364573.57</v>
      </c>
      <c r="D19" s="9">
        <v>40838361.170000002</v>
      </c>
      <c r="E19" s="9">
        <v>29290009.780000001</v>
      </c>
      <c r="F19" s="9">
        <v>28895002.670000002</v>
      </c>
      <c r="G19" s="9">
        <v>30413829.34</v>
      </c>
      <c r="H19" s="9">
        <v>30642951.530000001</v>
      </c>
      <c r="I19" s="9">
        <v>40304874.090000004</v>
      </c>
      <c r="J19" s="9">
        <v>37826674.759999998</v>
      </c>
      <c r="K19" s="9">
        <v>28433269.18</v>
      </c>
      <c r="L19" s="9">
        <v>33098404.170000002</v>
      </c>
      <c r="M19" s="9">
        <v>32551430.050000001</v>
      </c>
      <c r="N19" s="9">
        <v>46493949.020000003</v>
      </c>
      <c r="O19" s="9">
        <f>SUM(C19:N19)</f>
        <v>422153329.33000004</v>
      </c>
    </row>
    <row r="20" spans="1:15" s="11" customFormat="1" x14ac:dyDescent="0.25">
      <c r="A20" s="6">
        <v>315</v>
      </c>
      <c r="B20" s="7" t="s">
        <v>31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f>SUM(C20:N20)</f>
        <v>0</v>
      </c>
    </row>
    <row r="21" spans="1:15" s="11" customFormat="1" x14ac:dyDescent="0.25">
      <c r="A21" s="10"/>
      <c r="B21" s="2" t="s">
        <v>32</v>
      </c>
      <c r="C21" s="3">
        <f>+C22+C24+C26</f>
        <v>3880945.72</v>
      </c>
      <c r="D21" s="3">
        <f t="shared" ref="D21:N21" si="9">+D22+D24+D26</f>
        <v>2685875.23</v>
      </c>
      <c r="E21" s="3">
        <f t="shared" si="9"/>
        <v>1704106.3</v>
      </c>
      <c r="F21" s="3">
        <f t="shared" si="9"/>
        <v>457230.94</v>
      </c>
      <c r="G21" s="3">
        <f t="shared" si="9"/>
        <v>803341.08</v>
      </c>
      <c r="H21" s="3">
        <f t="shared" si="9"/>
        <v>513328.16</v>
      </c>
      <c r="I21" s="3">
        <f t="shared" si="9"/>
        <v>237281.25</v>
      </c>
      <c r="J21" s="3">
        <f t="shared" si="9"/>
        <v>279338.84000000003</v>
      </c>
      <c r="K21" s="3">
        <f t="shared" si="9"/>
        <v>510582.29</v>
      </c>
      <c r="L21" s="3">
        <f t="shared" si="9"/>
        <v>525355.37</v>
      </c>
      <c r="M21" s="3">
        <f t="shared" si="9"/>
        <v>574760.06999999995</v>
      </c>
      <c r="N21" s="3">
        <f t="shared" si="9"/>
        <v>1000878.74</v>
      </c>
      <c r="O21" s="3">
        <f>+O22+O24+O26</f>
        <v>13173023.989999998</v>
      </c>
    </row>
    <row r="22" spans="1:15" s="11" customFormat="1" x14ac:dyDescent="0.25">
      <c r="A22" s="10"/>
      <c r="B22" s="4" t="s">
        <v>33</v>
      </c>
      <c r="C22" s="5">
        <f t="shared" ref="C22:N22" si="10">+C23</f>
        <v>0</v>
      </c>
      <c r="D22" s="5">
        <f t="shared" si="10"/>
        <v>0</v>
      </c>
      <c r="E22" s="5">
        <f t="shared" si="10"/>
        <v>0</v>
      </c>
      <c r="F22" s="5">
        <f t="shared" si="10"/>
        <v>0</v>
      </c>
      <c r="G22" s="5">
        <f t="shared" si="10"/>
        <v>0</v>
      </c>
      <c r="H22" s="5">
        <f t="shared" si="10"/>
        <v>0</v>
      </c>
      <c r="I22" s="5">
        <f t="shared" si="10"/>
        <v>0</v>
      </c>
      <c r="J22" s="5">
        <f t="shared" si="10"/>
        <v>0</v>
      </c>
      <c r="K22" s="5">
        <f t="shared" si="10"/>
        <v>0</v>
      </c>
      <c r="L22" s="5">
        <f t="shared" si="10"/>
        <v>0</v>
      </c>
      <c r="M22" s="5">
        <f t="shared" si="10"/>
        <v>0</v>
      </c>
      <c r="N22" s="5">
        <f t="shared" si="10"/>
        <v>0</v>
      </c>
      <c r="O22" s="5">
        <f>+O23</f>
        <v>0</v>
      </c>
    </row>
    <row r="23" spans="1:15" s="11" customFormat="1" x14ac:dyDescent="0.25">
      <c r="A23" s="6">
        <v>101</v>
      </c>
      <c r="B23" s="7" t="s">
        <v>34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f>SUM(C23:N23)</f>
        <v>0</v>
      </c>
    </row>
    <row r="24" spans="1:15" s="11" customFormat="1" x14ac:dyDescent="0.25">
      <c r="A24" s="6"/>
      <c r="B24" s="4" t="s">
        <v>35</v>
      </c>
      <c r="C24" s="5">
        <f t="shared" ref="C24:N24" si="11">SUM(C25:C25)</f>
        <v>0</v>
      </c>
      <c r="D24" s="5">
        <f t="shared" si="11"/>
        <v>0</v>
      </c>
      <c r="E24" s="5">
        <f t="shared" si="11"/>
        <v>0</v>
      </c>
      <c r="F24" s="5">
        <f t="shared" si="11"/>
        <v>0</v>
      </c>
      <c r="G24" s="5">
        <f t="shared" si="11"/>
        <v>0</v>
      </c>
      <c r="H24" s="5">
        <f t="shared" si="11"/>
        <v>0</v>
      </c>
      <c r="I24" s="5">
        <f t="shared" si="11"/>
        <v>0</v>
      </c>
      <c r="J24" s="5">
        <f t="shared" si="11"/>
        <v>0</v>
      </c>
      <c r="K24" s="5">
        <f t="shared" si="11"/>
        <v>0</v>
      </c>
      <c r="L24" s="5">
        <f t="shared" si="11"/>
        <v>0</v>
      </c>
      <c r="M24" s="5">
        <f t="shared" si="11"/>
        <v>0</v>
      </c>
      <c r="N24" s="5">
        <f t="shared" si="11"/>
        <v>0</v>
      </c>
      <c r="O24" s="5">
        <f>SUM(O25:O25)</f>
        <v>0</v>
      </c>
    </row>
    <row r="25" spans="1:15" s="11" customFormat="1" x14ac:dyDescent="0.25">
      <c r="A25" s="6">
        <v>54</v>
      </c>
      <c r="B25" s="7" t="s">
        <v>36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f>SUM(C25:N25)</f>
        <v>0</v>
      </c>
    </row>
    <row r="26" spans="1:15" s="11" customFormat="1" x14ac:dyDescent="0.25">
      <c r="A26" s="6"/>
      <c r="B26" s="4" t="s">
        <v>37</v>
      </c>
      <c r="C26" s="5">
        <f t="shared" ref="C26:N26" si="12">SUM(C27:C27)</f>
        <v>3880945.72</v>
      </c>
      <c r="D26" s="5">
        <f t="shared" si="12"/>
        <v>2685875.23</v>
      </c>
      <c r="E26" s="5">
        <f t="shared" si="12"/>
        <v>1704106.3</v>
      </c>
      <c r="F26" s="5">
        <f t="shared" si="12"/>
        <v>457230.94</v>
      </c>
      <c r="G26" s="5">
        <f t="shared" si="12"/>
        <v>803341.08</v>
      </c>
      <c r="H26" s="5">
        <f t="shared" si="12"/>
        <v>513328.16</v>
      </c>
      <c r="I26" s="5">
        <f t="shared" si="12"/>
        <v>237281.25</v>
      </c>
      <c r="J26" s="5">
        <f t="shared" si="12"/>
        <v>279338.84000000003</v>
      </c>
      <c r="K26" s="5">
        <f t="shared" si="12"/>
        <v>510582.29</v>
      </c>
      <c r="L26" s="5">
        <f t="shared" si="12"/>
        <v>525355.37</v>
      </c>
      <c r="M26" s="5">
        <f t="shared" si="12"/>
        <v>574760.06999999995</v>
      </c>
      <c r="N26" s="5">
        <f t="shared" si="12"/>
        <v>1000878.74</v>
      </c>
      <c r="O26" s="5">
        <f>SUM(O27:O27)</f>
        <v>13173023.989999998</v>
      </c>
    </row>
    <row r="27" spans="1:15" s="11" customFormat="1" x14ac:dyDescent="0.25">
      <c r="A27" s="6">
        <v>2</v>
      </c>
      <c r="B27" s="7" t="s">
        <v>38</v>
      </c>
      <c r="C27" s="9">
        <v>3880945.72</v>
      </c>
      <c r="D27" s="9">
        <v>2685875.23</v>
      </c>
      <c r="E27" s="9">
        <v>1704106.3</v>
      </c>
      <c r="F27" s="9">
        <v>457230.94</v>
      </c>
      <c r="G27" s="9">
        <v>803341.08</v>
      </c>
      <c r="H27" s="9">
        <v>513328.16</v>
      </c>
      <c r="I27" s="9">
        <v>237281.25</v>
      </c>
      <c r="J27" s="9">
        <v>279338.84000000003</v>
      </c>
      <c r="K27" s="9">
        <v>510582.29</v>
      </c>
      <c r="L27" s="9">
        <v>525355.37</v>
      </c>
      <c r="M27" s="9">
        <v>574760.06999999995</v>
      </c>
      <c r="N27" s="9">
        <v>1000878.74</v>
      </c>
      <c r="O27" s="9">
        <f>SUM(C27:N27)</f>
        <v>13173023.989999998</v>
      </c>
    </row>
    <row r="28" spans="1:15" s="11" customFormat="1" x14ac:dyDescent="0.25">
      <c r="A28" s="10"/>
      <c r="B28" s="2" t="s">
        <v>39</v>
      </c>
      <c r="C28" s="3">
        <f t="shared" ref="C28:N29" si="13">+C29</f>
        <v>0</v>
      </c>
      <c r="D28" s="3">
        <f t="shared" si="13"/>
        <v>0</v>
      </c>
      <c r="E28" s="3">
        <f t="shared" si="13"/>
        <v>0</v>
      </c>
      <c r="F28" s="3">
        <f t="shared" si="13"/>
        <v>0</v>
      </c>
      <c r="G28" s="3">
        <f t="shared" si="13"/>
        <v>0</v>
      </c>
      <c r="H28" s="3">
        <f t="shared" si="13"/>
        <v>0</v>
      </c>
      <c r="I28" s="3">
        <f t="shared" si="13"/>
        <v>0</v>
      </c>
      <c r="J28" s="3">
        <f t="shared" si="13"/>
        <v>0</v>
      </c>
      <c r="K28" s="3">
        <f t="shared" si="13"/>
        <v>0</v>
      </c>
      <c r="L28" s="3">
        <f t="shared" si="13"/>
        <v>0</v>
      </c>
      <c r="M28" s="3">
        <f t="shared" si="13"/>
        <v>0</v>
      </c>
      <c r="N28" s="3">
        <f t="shared" si="13"/>
        <v>0</v>
      </c>
      <c r="O28" s="3">
        <f>+O29</f>
        <v>0</v>
      </c>
    </row>
    <row r="29" spans="1:15" s="11" customFormat="1" x14ac:dyDescent="0.25">
      <c r="A29" s="10"/>
      <c r="B29" s="4" t="s">
        <v>39</v>
      </c>
      <c r="C29" s="5">
        <f t="shared" si="13"/>
        <v>0</v>
      </c>
      <c r="D29" s="5">
        <f t="shared" si="13"/>
        <v>0</v>
      </c>
      <c r="E29" s="5">
        <f t="shared" si="13"/>
        <v>0</v>
      </c>
      <c r="F29" s="5">
        <f t="shared" si="13"/>
        <v>0</v>
      </c>
      <c r="G29" s="5">
        <f t="shared" si="13"/>
        <v>0</v>
      </c>
      <c r="H29" s="5">
        <f t="shared" si="13"/>
        <v>0</v>
      </c>
      <c r="I29" s="5">
        <f t="shared" si="13"/>
        <v>0</v>
      </c>
      <c r="J29" s="5">
        <f t="shared" si="13"/>
        <v>0</v>
      </c>
      <c r="K29" s="5">
        <f t="shared" si="13"/>
        <v>0</v>
      </c>
      <c r="L29" s="5">
        <f t="shared" si="13"/>
        <v>0</v>
      </c>
      <c r="M29" s="5">
        <f t="shared" si="13"/>
        <v>0</v>
      </c>
      <c r="N29" s="5">
        <f t="shared" si="13"/>
        <v>0</v>
      </c>
      <c r="O29" s="5">
        <f>+O30</f>
        <v>0</v>
      </c>
    </row>
    <row r="30" spans="1:15" s="11" customFormat="1" x14ac:dyDescent="0.25">
      <c r="A30" s="6">
        <v>151</v>
      </c>
      <c r="B30" s="7" t="s">
        <v>39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f>SUM(C30:N30)</f>
        <v>0</v>
      </c>
    </row>
    <row r="31" spans="1:15" s="11" customFormat="1" x14ac:dyDescent="0.25">
      <c r="A31" s="6"/>
      <c r="B31" s="2" t="s">
        <v>40</v>
      </c>
      <c r="C31" s="3">
        <f t="shared" ref="C31:N32" si="14">+C32</f>
        <v>0</v>
      </c>
      <c r="D31" s="3">
        <f t="shared" si="14"/>
        <v>0</v>
      </c>
      <c r="E31" s="3">
        <f t="shared" si="14"/>
        <v>0</v>
      </c>
      <c r="F31" s="3">
        <f t="shared" si="14"/>
        <v>0</v>
      </c>
      <c r="G31" s="3">
        <f t="shared" si="14"/>
        <v>0</v>
      </c>
      <c r="H31" s="3">
        <f t="shared" si="14"/>
        <v>0</v>
      </c>
      <c r="I31" s="3">
        <f t="shared" si="14"/>
        <v>0</v>
      </c>
      <c r="J31" s="3">
        <f t="shared" si="14"/>
        <v>0</v>
      </c>
      <c r="K31" s="3">
        <f t="shared" si="14"/>
        <v>0</v>
      </c>
      <c r="L31" s="3">
        <f t="shared" si="14"/>
        <v>0</v>
      </c>
      <c r="M31" s="3">
        <f t="shared" si="14"/>
        <v>0</v>
      </c>
      <c r="N31" s="3">
        <f t="shared" si="14"/>
        <v>0</v>
      </c>
      <c r="O31" s="3">
        <f>+O32</f>
        <v>0</v>
      </c>
    </row>
    <row r="32" spans="1:15" s="11" customFormat="1" x14ac:dyDescent="0.25">
      <c r="A32" s="6"/>
      <c r="B32" s="4" t="s">
        <v>40</v>
      </c>
      <c r="C32" s="5">
        <f t="shared" si="14"/>
        <v>0</v>
      </c>
      <c r="D32" s="5">
        <f t="shared" si="14"/>
        <v>0</v>
      </c>
      <c r="E32" s="5">
        <f t="shared" si="14"/>
        <v>0</v>
      </c>
      <c r="F32" s="5">
        <f t="shared" si="14"/>
        <v>0</v>
      </c>
      <c r="G32" s="5">
        <f t="shared" si="14"/>
        <v>0</v>
      </c>
      <c r="H32" s="5">
        <f t="shared" si="14"/>
        <v>0</v>
      </c>
      <c r="I32" s="5">
        <f t="shared" si="14"/>
        <v>0</v>
      </c>
      <c r="J32" s="5">
        <f t="shared" si="14"/>
        <v>0</v>
      </c>
      <c r="K32" s="5">
        <f t="shared" si="14"/>
        <v>0</v>
      </c>
      <c r="L32" s="5">
        <f t="shared" si="14"/>
        <v>0</v>
      </c>
      <c r="M32" s="5">
        <f t="shared" si="14"/>
        <v>0</v>
      </c>
      <c r="N32" s="5">
        <f t="shared" si="14"/>
        <v>0</v>
      </c>
      <c r="O32" s="5">
        <f>+O33</f>
        <v>0</v>
      </c>
    </row>
    <row r="33" spans="1:15" s="11" customFormat="1" x14ac:dyDescent="0.25">
      <c r="A33" s="6">
        <v>201</v>
      </c>
      <c r="B33" s="7" t="s">
        <v>40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f>SUM(C33:N33)</f>
        <v>0</v>
      </c>
    </row>
    <row r="34" spans="1:15" s="11" customFormat="1" x14ac:dyDescent="0.25">
      <c r="A34" s="6"/>
      <c r="B34" s="2" t="s">
        <v>41</v>
      </c>
      <c r="C34" s="3">
        <f t="shared" ref="C34:N35" si="15">+C35</f>
        <v>0</v>
      </c>
      <c r="D34" s="3">
        <f t="shared" si="15"/>
        <v>0</v>
      </c>
      <c r="E34" s="3">
        <f t="shared" si="15"/>
        <v>0</v>
      </c>
      <c r="F34" s="3">
        <f t="shared" si="15"/>
        <v>0</v>
      </c>
      <c r="G34" s="3">
        <f t="shared" si="15"/>
        <v>0</v>
      </c>
      <c r="H34" s="3">
        <f t="shared" si="15"/>
        <v>0</v>
      </c>
      <c r="I34" s="3">
        <f t="shared" si="15"/>
        <v>0</v>
      </c>
      <c r="J34" s="3">
        <f t="shared" si="15"/>
        <v>0</v>
      </c>
      <c r="K34" s="3">
        <f t="shared" si="15"/>
        <v>0</v>
      </c>
      <c r="L34" s="3">
        <f t="shared" si="15"/>
        <v>0</v>
      </c>
      <c r="M34" s="3">
        <f t="shared" si="15"/>
        <v>0</v>
      </c>
      <c r="N34" s="3">
        <f t="shared" si="15"/>
        <v>0</v>
      </c>
      <c r="O34" s="3">
        <f>+O35</f>
        <v>0</v>
      </c>
    </row>
    <row r="35" spans="1:15" s="11" customFormat="1" x14ac:dyDescent="0.25">
      <c r="A35" s="6"/>
      <c r="B35" s="4" t="s">
        <v>41</v>
      </c>
      <c r="C35" s="5">
        <f t="shared" si="15"/>
        <v>0</v>
      </c>
      <c r="D35" s="5">
        <f t="shared" si="15"/>
        <v>0</v>
      </c>
      <c r="E35" s="5">
        <f t="shared" si="15"/>
        <v>0</v>
      </c>
      <c r="F35" s="5">
        <f t="shared" si="15"/>
        <v>0</v>
      </c>
      <c r="G35" s="5">
        <f t="shared" si="15"/>
        <v>0</v>
      </c>
      <c r="H35" s="5">
        <f t="shared" si="15"/>
        <v>0</v>
      </c>
      <c r="I35" s="5">
        <f t="shared" si="15"/>
        <v>0</v>
      </c>
      <c r="J35" s="5">
        <f t="shared" si="15"/>
        <v>0</v>
      </c>
      <c r="K35" s="5">
        <f t="shared" si="15"/>
        <v>0</v>
      </c>
      <c r="L35" s="5">
        <f t="shared" si="15"/>
        <v>0</v>
      </c>
      <c r="M35" s="5">
        <f t="shared" si="15"/>
        <v>0</v>
      </c>
      <c r="N35" s="5">
        <f t="shared" si="15"/>
        <v>0</v>
      </c>
      <c r="O35" s="5">
        <f>+O36</f>
        <v>0</v>
      </c>
    </row>
    <row r="36" spans="1:15" s="11" customFormat="1" x14ac:dyDescent="0.25">
      <c r="A36" s="6">
        <v>251</v>
      </c>
      <c r="B36" s="7" t="s">
        <v>41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f>SUM(C36:N36)</f>
        <v>0</v>
      </c>
    </row>
    <row r="37" spans="1:15" s="11" customFormat="1" x14ac:dyDescent="0.25">
      <c r="A37" s="10"/>
      <c r="B37" s="2" t="s">
        <v>42</v>
      </c>
      <c r="C37" s="3">
        <f t="shared" ref="C37:N37" si="16">+C38+C45+C50</f>
        <v>14749849.960000001</v>
      </c>
      <c r="D37" s="3">
        <f t="shared" si="16"/>
        <v>11061676.759999998</v>
      </c>
      <c r="E37" s="3">
        <f t="shared" si="16"/>
        <v>7350003.7000000002</v>
      </c>
      <c r="F37" s="3">
        <f t="shared" si="16"/>
        <v>6772526.1799999997</v>
      </c>
      <c r="G37" s="3">
        <f t="shared" si="16"/>
        <v>7543965.5199999996</v>
      </c>
      <c r="H37" s="3">
        <f t="shared" si="16"/>
        <v>6705040.2400000012</v>
      </c>
      <c r="I37" s="3">
        <f t="shared" si="16"/>
        <v>7130836.3499999996</v>
      </c>
      <c r="J37" s="3">
        <f t="shared" si="16"/>
        <v>6897920.4400000004</v>
      </c>
      <c r="K37" s="3">
        <f t="shared" si="16"/>
        <v>6794237.2800000003</v>
      </c>
      <c r="L37" s="3">
        <f t="shared" si="16"/>
        <v>7287364.5899999989</v>
      </c>
      <c r="M37" s="3">
        <f t="shared" si="16"/>
        <v>6709279.9400000004</v>
      </c>
      <c r="N37" s="3">
        <f t="shared" si="16"/>
        <v>12404177.760000002</v>
      </c>
      <c r="O37" s="3">
        <f>+O38+O45+O50</f>
        <v>101406878.72</v>
      </c>
    </row>
    <row r="38" spans="1:15" s="11" customFormat="1" x14ac:dyDescent="0.25">
      <c r="A38" s="10"/>
      <c r="B38" s="4" t="s">
        <v>43</v>
      </c>
      <c r="C38" s="5">
        <f>SUM(C39:C44)</f>
        <v>7290821.2400000002</v>
      </c>
      <c r="D38" s="5">
        <f t="shared" ref="D38:N38" si="17">SUM(D39:D44)</f>
        <v>5766335.2699999996</v>
      </c>
      <c r="E38" s="5">
        <f t="shared" si="17"/>
        <v>4426598.8900000006</v>
      </c>
      <c r="F38" s="5">
        <f t="shared" si="17"/>
        <v>3936287.25</v>
      </c>
      <c r="G38" s="5">
        <f t="shared" si="17"/>
        <v>4470842.42</v>
      </c>
      <c r="H38" s="5">
        <f t="shared" si="17"/>
        <v>3890652.4000000004</v>
      </c>
      <c r="I38" s="5">
        <f t="shared" si="17"/>
        <v>3931542.1399999997</v>
      </c>
      <c r="J38" s="5">
        <f t="shared" si="17"/>
        <v>3924280.87</v>
      </c>
      <c r="K38" s="5">
        <f t="shared" si="17"/>
        <v>4047933.94</v>
      </c>
      <c r="L38" s="5">
        <f t="shared" si="17"/>
        <v>4181751.3599999994</v>
      </c>
      <c r="M38" s="5">
        <f t="shared" si="17"/>
        <v>3736416.74</v>
      </c>
      <c r="N38" s="5">
        <f t="shared" si="17"/>
        <v>3550105.55</v>
      </c>
      <c r="O38" s="5">
        <f>SUM(O39:O44)</f>
        <v>53153568.069999993</v>
      </c>
    </row>
    <row r="39" spans="1:15" s="11" customFormat="1" x14ac:dyDescent="0.25">
      <c r="A39" s="6">
        <v>304</v>
      </c>
      <c r="B39" s="7" t="s">
        <v>44</v>
      </c>
      <c r="C39" s="9">
        <v>146.69</v>
      </c>
      <c r="D39" s="9">
        <v>1430.37</v>
      </c>
      <c r="E39" s="9">
        <v>969.5</v>
      </c>
      <c r="F39" s="9">
        <v>1108.25</v>
      </c>
      <c r="G39" s="9">
        <v>344.12</v>
      </c>
      <c r="H39" s="9">
        <v>1001.97</v>
      </c>
      <c r="I39" s="9">
        <v>941.46</v>
      </c>
      <c r="J39" s="9">
        <v>354.45</v>
      </c>
      <c r="K39" s="9">
        <v>850.24</v>
      </c>
      <c r="L39" s="9">
        <v>934.48</v>
      </c>
      <c r="M39" s="9">
        <v>694.96</v>
      </c>
      <c r="N39" s="9">
        <v>748.36</v>
      </c>
      <c r="O39" s="9">
        <f t="shared" ref="O39:O44" si="18">SUM(C39:N39)</f>
        <v>9524.8499999999985</v>
      </c>
    </row>
    <row r="40" spans="1:15" s="11" customFormat="1" x14ac:dyDescent="0.25">
      <c r="A40" s="6">
        <v>307</v>
      </c>
      <c r="B40" s="7" t="s">
        <v>45</v>
      </c>
      <c r="C40" s="9">
        <v>1209.72</v>
      </c>
      <c r="D40" s="9">
        <v>210.14</v>
      </c>
      <c r="E40" s="9">
        <v>807.47</v>
      </c>
      <c r="F40" s="9">
        <v>520.98</v>
      </c>
      <c r="G40" s="9">
        <v>1113.73</v>
      </c>
      <c r="H40" s="9">
        <v>484.23</v>
      </c>
      <c r="I40" s="9">
        <v>2029.68</v>
      </c>
      <c r="J40" s="9">
        <v>959.21</v>
      </c>
      <c r="K40" s="9">
        <v>393.95</v>
      </c>
      <c r="L40" s="9">
        <v>1485.16</v>
      </c>
      <c r="M40" s="9">
        <v>1639.03</v>
      </c>
      <c r="N40" s="9">
        <v>1593.31</v>
      </c>
      <c r="O40" s="9">
        <f t="shared" si="18"/>
        <v>12446.61</v>
      </c>
    </row>
    <row r="41" spans="1:15" s="11" customFormat="1" x14ac:dyDescent="0.25">
      <c r="A41" s="6">
        <v>309</v>
      </c>
      <c r="B41" s="7" t="s">
        <v>46</v>
      </c>
      <c r="C41" s="9">
        <v>6572392.7199999997</v>
      </c>
      <c r="D41" s="9">
        <v>5123603.71</v>
      </c>
      <c r="E41" s="9">
        <v>3418212.7</v>
      </c>
      <c r="F41" s="9">
        <v>3122835.38</v>
      </c>
      <c r="G41" s="9">
        <v>3549886.85</v>
      </c>
      <c r="H41" s="9">
        <v>2993581.36</v>
      </c>
      <c r="I41" s="9">
        <v>3055207.26</v>
      </c>
      <c r="J41" s="9">
        <v>3038431.79</v>
      </c>
      <c r="K41" s="9">
        <v>3084745.25</v>
      </c>
      <c r="L41" s="9">
        <v>3195662.57</v>
      </c>
      <c r="M41" s="9">
        <v>2919350.69</v>
      </c>
      <c r="N41" s="9">
        <v>2652557.08</v>
      </c>
      <c r="O41" s="9">
        <f t="shared" si="18"/>
        <v>42726467.359999992</v>
      </c>
    </row>
    <row r="42" spans="1:15" s="11" customFormat="1" x14ac:dyDescent="0.25">
      <c r="A42" s="6">
        <v>313</v>
      </c>
      <c r="B42" s="7" t="s">
        <v>47</v>
      </c>
      <c r="C42" s="9">
        <v>375101.19</v>
      </c>
      <c r="D42" s="9">
        <v>285354.73</v>
      </c>
      <c r="E42" s="9">
        <v>667957.98</v>
      </c>
      <c r="F42" s="9">
        <v>452108.35</v>
      </c>
      <c r="G42" s="9">
        <v>567194.9</v>
      </c>
      <c r="H42" s="9">
        <v>572950.52</v>
      </c>
      <c r="I42" s="9">
        <v>543794.86</v>
      </c>
      <c r="J42" s="9">
        <v>575790.17000000004</v>
      </c>
      <c r="K42" s="9">
        <v>645404.17000000004</v>
      </c>
      <c r="L42" s="9">
        <v>682562.97</v>
      </c>
      <c r="M42" s="9">
        <v>530543.91</v>
      </c>
      <c r="N42" s="9">
        <v>603690.97</v>
      </c>
      <c r="O42" s="9">
        <f t="shared" si="18"/>
        <v>6502454.7199999997</v>
      </c>
    </row>
    <row r="43" spans="1:15" s="11" customFormat="1" x14ac:dyDescent="0.25">
      <c r="A43" s="6">
        <v>316</v>
      </c>
      <c r="B43" s="7" t="s">
        <v>48</v>
      </c>
      <c r="C43" s="9">
        <v>16826.830000000002</v>
      </c>
      <c r="D43" s="9">
        <v>2810.38</v>
      </c>
      <c r="E43" s="9">
        <v>9161.6299999999992</v>
      </c>
      <c r="F43" s="9">
        <v>8959.8799999999992</v>
      </c>
      <c r="G43" s="9">
        <v>8532.4500000000007</v>
      </c>
      <c r="H43" s="9">
        <v>6118.58</v>
      </c>
      <c r="I43" s="9">
        <v>8073.92</v>
      </c>
      <c r="J43" s="9">
        <v>14173.12</v>
      </c>
      <c r="K43" s="9">
        <v>27553.599999999999</v>
      </c>
      <c r="L43" s="9">
        <v>25125.38</v>
      </c>
      <c r="M43" s="9">
        <v>36831.79</v>
      </c>
      <c r="N43" s="9">
        <v>9655.4500000000007</v>
      </c>
      <c r="O43" s="9">
        <f t="shared" si="18"/>
        <v>173823.01</v>
      </c>
    </row>
    <row r="44" spans="1:15" s="11" customFormat="1" x14ac:dyDescent="0.25">
      <c r="A44" s="6">
        <v>319</v>
      </c>
      <c r="B44" s="7" t="s">
        <v>49</v>
      </c>
      <c r="C44" s="9">
        <v>325144.09000000003</v>
      </c>
      <c r="D44" s="9">
        <v>352925.94</v>
      </c>
      <c r="E44" s="9">
        <v>329489.61</v>
      </c>
      <c r="F44" s="9">
        <v>350754.41</v>
      </c>
      <c r="G44" s="9">
        <v>343770.37</v>
      </c>
      <c r="H44" s="9">
        <v>316515.74</v>
      </c>
      <c r="I44" s="9">
        <v>321494.96000000002</v>
      </c>
      <c r="J44" s="9">
        <v>294572.13</v>
      </c>
      <c r="K44" s="9">
        <v>288986.73</v>
      </c>
      <c r="L44" s="9">
        <v>275980.79999999999</v>
      </c>
      <c r="M44" s="9">
        <v>247356.36</v>
      </c>
      <c r="N44" s="9">
        <v>281860.38</v>
      </c>
      <c r="O44" s="9">
        <f t="shared" si="18"/>
        <v>3728851.5199999996</v>
      </c>
    </row>
    <row r="45" spans="1:15" s="11" customFormat="1" x14ac:dyDescent="0.25">
      <c r="A45" s="6"/>
      <c r="B45" s="4" t="s">
        <v>50</v>
      </c>
      <c r="C45" s="5">
        <f>SUM(C46:C49)</f>
        <v>465607.88</v>
      </c>
      <c r="D45" s="5">
        <f t="shared" ref="D45:N45" si="19">SUM(D46:D49)</f>
        <v>490362.34</v>
      </c>
      <c r="E45" s="5">
        <f t="shared" si="19"/>
        <v>447340.1</v>
      </c>
      <c r="F45" s="5">
        <f t="shared" si="19"/>
        <v>425396.39</v>
      </c>
      <c r="G45" s="5">
        <f t="shared" si="19"/>
        <v>459451.39</v>
      </c>
      <c r="H45" s="5">
        <f t="shared" si="19"/>
        <v>382457.98</v>
      </c>
      <c r="I45" s="5">
        <f t="shared" si="19"/>
        <v>458289.68</v>
      </c>
      <c r="J45" s="5">
        <f t="shared" si="19"/>
        <v>407854.36</v>
      </c>
      <c r="K45" s="5">
        <f t="shared" si="19"/>
        <v>401814.8</v>
      </c>
      <c r="L45" s="5">
        <f t="shared" si="19"/>
        <v>437177.64</v>
      </c>
      <c r="M45" s="5">
        <f t="shared" si="19"/>
        <v>337912.74</v>
      </c>
      <c r="N45" s="5">
        <f t="shared" si="19"/>
        <v>322388.46000000002</v>
      </c>
      <c r="O45" s="5">
        <f>SUM(O46:O49)</f>
        <v>5036053.76</v>
      </c>
    </row>
    <row r="46" spans="1:15" s="11" customFormat="1" x14ac:dyDescent="0.25">
      <c r="A46" s="6">
        <v>305</v>
      </c>
      <c r="B46" s="7" t="s">
        <v>51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f>SUM(C46:N46)</f>
        <v>0</v>
      </c>
    </row>
    <row r="47" spans="1:15" s="11" customFormat="1" x14ac:dyDescent="0.25">
      <c r="A47" s="6">
        <v>310</v>
      </c>
      <c r="B47" s="7" t="s">
        <v>52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f>SUM(C47:N47)</f>
        <v>0</v>
      </c>
    </row>
    <row r="48" spans="1:15" s="11" customFormat="1" x14ac:dyDescent="0.25">
      <c r="A48" s="6">
        <v>314</v>
      </c>
      <c r="B48" s="7" t="s">
        <v>53</v>
      </c>
      <c r="C48" s="9">
        <v>465607.88</v>
      </c>
      <c r="D48" s="9">
        <v>490362.34</v>
      </c>
      <c r="E48" s="9">
        <v>447340.1</v>
      </c>
      <c r="F48" s="9">
        <v>425396.39</v>
      </c>
      <c r="G48" s="9">
        <v>459451.39</v>
      </c>
      <c r="H48" s="9">
        <v>382457.98</v>
      </c>
      <c r="I48" s="9">
        <v>458289.68</v>
      </c>
      <c r="J48" s="9">
        <v>407854.36</v>
      </c>
      <c r="K48" s="9">
        <v>401814.8</v>
      </c>
      <c r="L48" s="9">
        <v>437177.64</v>
      </c>
      <c r="M48" s="9">
        <v>337912.74</v>
      </c>
      <c r="N48" s="9">
        <v>322388.46000000002</v>
      </c>
      <c r="O48" s="9">
        <f>SUM(C48:N48)</f>
        <v>5036053.76</v>
      </c>
    </row>
    <row r="49" spans="1:15" s="11" customFormat="1" x14ac:dyDescent="0.25">
      <c r="A49" s="12">
        <v>331</v>
      </c>
      <c r="B49" s="13" t="s">
        <v>54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f>SUM(C49:N49)</f>
        <v>0</v>
      </c>
    </row>
    <row r="50" spans="1:15" s="11" customFormat="1" x14ac:dyDescent="0.25">
      <c r="A50" s="6"/>
      <c r="B50" s="4" t="s">
        <v>55</v>
      </c>
      <c r="C50" s="5">
        <f>SUM(C51:C57)</f>
        <v>6993420.8400000008</v>
      </c>
      <c r="D50" s="5">
        <f t="shared" ref="D50:N50" si="20">SUM(D51:D57)</f>
        <v>4804979.1499999994</v>
      </c>
      <c r="E50" s="5">
        <f t="shared" si="20"/>
        <v>2476064.71</v>
      </c>
      <c r="F50" s="5">
        <f t="shared" si="20"/>
        <v>2410842.54</v>
      </c>
      <c r="G50" s="5">
        <f t="shared" si="20"/>
        <v>2613671.71</v>
      </c>
      <c r="H50" s="5">
        <f t="shared" si="20"/>
        <v>2431929.8600000003</v>
      </c>
      <c r="I50" s="5">
        <f t="shared" si="20"/>
        <v>2741004.5300000003</v>
      </c>
      <c r="J50" s="5">
        <f t="shared" si="20"/>
        <v>2565785.21</v>
      </c>
      <c r="K50" s="5">
        <f t="shared" si="20"/>
        <v>2344488.54</v>
      </c>
      <c r="L50" s="5">
        <f t="shared" si="20"/>
        <v>2668435.59</v>
      </c>
      <c r="M50" s="5">
        <f t="shared" si="20"/>
        <v>2634950.46</v>
      </c>
      <c r="N50" s="5">
        <f t="shared" si="20"/>
        <v>8531683.7500000019</v>
      </c>
      <c r="O50" s="5">
        <f>SUM(O51:O57)</f>
        <v>43217256.890000008</v>
      </c>
    </row>
    <row r="51" spans="1:15" s="11" customFormat="1" x14ac:dyDescent="0.25">
      <c r="A51" s="6">
        <v>301</v>
      </c>
      <c r="B51" s="7" t="s">
        <v>55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f t="shared" ref="O51:O57" si="21">SUM(C51:N51)</f>
        <v>0</v>
      </c>
    </row>
    <row r="52" spans="1:15" s="11" customFormat="1" x14ac:dyDescent="0.25">
      <c r="A52" s="6">
        <v>303</v>
      </c>
      <c r="B52" s="7" t="s">
        <v>56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f t="shared" si="21"/>
        <v>0</v>
      </c>
    </row>
    <row r="53" spans="1:15" s="11" customFormat="1" x14ac:dyDescent="0.25">
      <c r="A53" s="6">
        <v>306</v>
      </c>
      <c r="B53" s="7" t="s">
        <v>57</v>
      </c>
      <c r="C53" s="9">
        <v>31272.19</v>
      </c>
      <c r="D53" s="9">
        <v>45406.21</v>
      </c>
      <c r="E53" s="9">
        <v>38214.44</v>
      </c>
      <c r="F53" s="9">
        <v>41949</v>
      </c>
      <c r="G53" s="9">
        <v>42985</v>
      </c>
      <c r="H53" s="9">
        <v>25073.87</v>
      </c>
      <c r="I53" s="9">
        <v>17573.07</v>
      </c>
      <c r="J53" s="9">
        <v>21323.47</v>
      </c>
      <c r="K53" s="9">
        <v>19448.27</v>
      </c>
      <c r="L53" s="9">
        <v>20385.87</v>
      </c>
      <c r="M53" s="9">
        <v>19917.07</v>
      </c>
      <c r="N53" s="9">
        <v>20151.47</v>
      </c>
      <c r="O53" s="9">
        <f t="shared" si="21"/>
        <v>343699.93000000005</v>
      </c>
    </row>
    <row r="54" spans="1:15" s="11" customFormat="1" x14ac:dyDescent="0.25">
      <c r="A54" s="6">
        <v>308</v>
      </c>
      <c r="B54" s="7" t="s">
        <v>58</v>
      </c>
      <c r="C54" s="9">
        <v>6950481.1500000004</v>
      </c>
      <c r="D54" s="9">
        <v>4753499.74</v>
      </c>
      <c r="E54" s="9">
        <v>2432627.88</v>
      </c>
      <c r="F54" s="9">
        <v>2365205.67</v>
      </c>
      <c r="G54" s="9">
        <v>2561496.4</v>
      </c>
      <c r="H54" s="9">
        <v>2406164.33</v>
      </c>
      <c r="I54" s="9">
        <v>2715597.62</v>
      </c>
      <c r="J54" s="9">
        <v>2538793.6800000002</v>
      </c>
      <c r="K54" s="9">
        <v>2318311.13</v>
      </c>
      <c r="L54" s="9">
        <v>2639794.77</v>
      </c>
      <c r="M54" s="9">
        <v>2610362.9300000002</v>
      </c>
      <c r="N54" s="9">
        <v>8494069.4600000009</v>
      </c>
      <c r="O54" s="9">
        <f t="shared" si="21"/>
        <v>42786404.760000005</v>
      </c>
    </row>
    <row r="55" spans="1:15" s="11" customFormat="1" x14ac:dyDescent="0.25">
      <c r="A55" s="6">
        <v>312</v>
      </c>
      <c r="B55" s="7" t="s">
        <v>59</v>
      </c>
      <c r="C55" s="9">
        <v>5935.33</v>
      </c>
      <c r="D55" s="9">
        <v>4210.5200000000004</v>
      </c>
      <c r="E55" s="9">
        <v>4384.3500000000004</v>
      </c>
      <c r="F55" s="9">
        <v>3687.87</v>
      </c>
      <c r="G55" s="9">
        <v>8253.69</v>
      </c>
      <c r="H55" s="9">
        <v>691.66</v>
      </c>
      <c r="I55" s="9">
        <v>4458.1000000000004</v>
      </c>
      <c r="J55" s="9">
        <v>2940.8</v>
      </c>
      <c r="K55" s="9">
        <v>5941.91</v>
      </c>
      <c r="L55" s="9">
        <v>2317.5300000000002</v>
      </c>
      <c r="M55" s="9">
        <v>3742.05</v>
      </c>
      <c r="N55" s="9">
        <v>14268.76</v>
      </c>
      <c r="O55" s="9">
        <f t="shared" si="21"/>
        <v>60832.570000000014</v>
      </c>
    </row>
    <row r="56" spans="1:15" s="11" customFormat="1" x14ac:dyDescent="0.25">
      <c r="A56" s="6">
        <v>317</v>
      </c>
      <c r="B56" s="7" t="s">
        <v>60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f t="shared" si="21"/>
        <v>0</v>
      </c>
    </row>
    <row r="57" spans="1:15" s="11" customFormat="1" x14ac:dyDescent="0.25">
      <c r="A57" s="6">
        <v>318</v>
      </c>
      <c r="B57" s="7" t="s">
        <v>61</v>
      </c>
      <c r="C57" s="9">
        <v>5732.17</v>
      </c>
      <c r="D57" s="9">
        <v>1862.68</v>
      </c>
      <c r="E57" s="9">
        <v>838.04</v>
      </c>
      <c r="F57" s="9">
        <v>0</v>
      </c>
      <c r="G57" s="9">
        <v>936.62</v>
      </c>
      <c r="H57" s="9">
        <v>0</v>
      </c>
      <c r="I57" s="9">
        <v>3375.74</v>
      </c>
      <c r="J57" s="9">
        <v>2727.26</v>
      </c>
      <c r="K57" s="9">
        <v>787.23</v>
      </c>
      <c r="L57" s="9">
        <v>5937.42</v>
      </c>
      <c r="M57" s="9">
        <v>928.41</v>
      </c>
      <c r="N57" s="9">
        <v>3194.06</v>
      </c>
      <c r="O57" s="9">
        <f t="shared" si="21"/>
        <v>26319.63</v>
      </c>
    </row>
    <row r="58" spans="1:15" s="11" customFormat="1" x14ac:dyDescent="0.25">
      <c r="A58" s="10"/>
      <c r="B58" s="2" t="s">
        <v>62</v>
      </c>
      <c r="C58" s="3">
        <f t="shared" ref="C58:N59" si="22">+C59</f>
        <v>0</v>
      </c>
      <c r="D58" s="3">
        <f t="shared" si="22"/>
        <v>0</v>
      </c>
      <c r="E58" s="3">
        <f t="shared" si="22"/>
        <v>0</v>
      </c>
      <c r="F58" s="3">
        <f t="shared" si="22"/>
        <v>0</v>
      </c>
      <c r="G58" s="3">
        <f t="shared" si="22"/>
        <v>0</v>
      </c>
      <c r="H58" s="3">
        <f t="shared" si="22"/>
        <v>0</v>
      </c>
      <c r="I58" s="3">
        <f t="shared" si="22"/>
        <v>0</v>
      </c>
      <c r="J58" s="3">
        <f t="shared" si="22"/>
        <v>0</v>
      </c>
      <c r="K58" s="3">
        <f t="shared" si="22"/>
        <v>0</v>
      </c>
      <c r="L58" s="3">
        <f t="shared" si="22"/>
        <v>0</v>
      </c>
      <c r="M58" s="3">
        <f t="shared" si="22"/>
        <v>0</v>
      </c>
      <c r="N58" s="3">
        <f t="shared" si="22"/>
        <v>0</v>
      </c>
      <c r="O58" s="3">
        <f>+O59</f>
        <v>0</v>
      </c>
    </row>
    <row r="59" spans="1:15" s="11" customFormat="1" x14ac:dyDescent="0.25">
      <c r="A59" s="10"/>
      <c r="B59" s="4" t="s">
        <v>62</v>
      </c>
      <c r="C59" s="5">
        <f t="shared" si="22"/>
        <v>0</v>
      </c>
      <c r="D59" s="5">
        <f t="shared" si="22"/>
        <v>0</v>
      </c>
      <c r="E59" s="5">
        <f t="shared" si="22"/>
        <v>0</v>
      </c>
      <c r="F59" s="5">
        <f t="shared" si="22"/>
        <v>0</v>
      </c>
      <c r="G59" s="5">
        <f t="shared" si="22"/>
        <v>0</v>
      </c>
      <c r="H59" s="5">
        <f t="shared" si="22"/>
        <v>0</v>
      </c>
      <c r="I59" s="5">
        <f t="shared" si="22"/>
        <v>0</v>
      </c>
      <c r="J59" s="5">
        <f t="shared" si="22"/>
        <v>0</v>
      </c>
      <c r="K59" s="5">
        <f t="shared" si="22"/>
        <v>0</v>
      </c>
      <c r="L59" s="5">
        <f t="shared" si="22"/>
        <v>0</v>
      </c>
      <c r="M59" s="5">
        <f t="shared" si="22"/>
        <v>0</v>
      </c>
      <c r="N59" s="5">
        <f t="shared" si="22"/>
        <v>0</v>
      </c>
      <c r="O59" s="5">
        <f>+O60</f>
        <v>0</v>
      </c>
    </row>
    <row r="60" spans="1:15" s="11" customFormat="1" x14ac:dyDescent="0.25">
      <c r="A60" s="6">
        <v>400</v>
      </c>
      <c r="B60" s="7" t="s">
        <v>62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f>SUM(C60:N60)</f>
        <v>0</v>
      </c>
    </row>
    <row r="61" spans="1:15" s="11" customFormat="1" x14ac:dyDescent="0.25">
      <c r="A61" s="10"/>
      <c r="B61" s="2" t="s">
        <v>459</v>
      </c>
      <c r="C61" s="3">
        <f t="shared" ref="C61:N62" si="23">+C62</f>
        <v>0</v>
      </c>
      <c r="D61" s="3">
        <f t="shared" si="23"/>
        <v>0</v>
      </c>
      <c r="E61" s="3">
        <f t="shared" si="23"/>
        <v>0</v>
      </c>
      <c r="F61" s="3">
        <f t="shared" si="23"/>
        <v>0</v>
      </c>
      <c r="G61" s="3">
        <f t="shared" si="23"/>
        <v>0</v>
      </c>
      <c r="H61" s="3">
        <f t="shared" si="23"/>
        <v>0</v>
      </c>
      <c r="I61" s="3">
        <f t="shared" si="23"/>
        <v>0</v>
      </c>
      <c r="J61" s="3">
        <f t="shared" si="23"/>
        <v>0</v>
      </c>
      <c r="K61" s="3">
        <f t="shared" si="23"/>
        <v>0</v>
      </c>
      <c r="L61" s="3">
        <f t="shared" si="23"/>
        <v>0</v>
      </c>
      <c r="M61" s="3">
        <f t="shared" si="23"/>
        <v>0</v>
      </c>
      <c r="N61" s="3">
        <f t="shared" si="23"/>
        <v>0</v>
      </c>
      <c r="O61" s="3">
        <f>+O62</f>
        <v>0</v>
      </c>
    </row>
    <row r="62" spans="1:15" s="11" customFormat="1" x14ac:dyDescent="0.25">
      <c r="A62" s="10"/>
      <c r="B62" s="4" t="s">
        <v>459</v>
      </c>
      <c r="C62" s="5">
        <f t="shared" si="23"/>
        <v>0</v>
      </c>
      <c r="D62" s="5">
        <f t="shared" si="23"/>
        <v>0</v>
      </c>
      <c r="E62" s="5">
        <f t="shared" si="23"/>
        <v>0</v>
      </c>
      <c r="F62" s="5">
        <f t="shared" si="23"/>
        <v>0</v>
      </c>
      <c r="G62" s="5">
        <f t="shared" si="23"/>
        <v>0</v>
      </c>
      <c r="H62" s="5">
        <f t="shared" si="23"/>
        <v>0</v>
      </c>
      <c r="I62" s="5">
        <f t="shared" si="23"/>
        <v>0</v>
      </c>
      <c r="J62" s="5">
        <f t="shared" si="23"/>
        <v>0</v>
      </c>
      <c r="K62" s="5">
        <f t="shared" si="23"/>
        <v>0</v>
      </c>
      <c r="L62" s="5">
        <f t="shared" si="23"/>
        <v>0</v>
      </c>
      <c r="M62" s="5">
        <f t="shared" si="23"/>
        <v>0</v>
      </c>
      <c r="N62" s="5">
        <f t="shared" si="23"/>
        <v>0</v>
      </c>
      <c r="O62" s="5">
        <f>+O63</f>
        <v>0</v>
      </c>
    </row>
    <row r="63" spans="1:15" s="11" customFormat="1" x14ac:dyDescent="0.25">
      <c r="A63" s="6">
        <v>2351</v>
      </c>
      <c r="B63" s="7" t="s">
        <v>459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f>SUM(C63:N63)</f>
        <v>0</v>
      </c>
    </row>
    <row r="64" spans="1:15" x14ac:dyDescent="0.25">
      <c r="A64" s="35"/>
      <c r="B64" s="33" t="s">
        <v>63</v>
      </c>
      <c r="C64" s="34">
        <f t="shared" ref="C64:N64" si="24">+C65+C68+C71+C74+C77</f>
        <v>0</v>
      </c>
      <c r="D64" s="34">
        <f t="shared" si="24"/>
        <v>0</v>
      </c>
      <c r="E64" s="34">
        <f t="shared" si="24"/>
        <v>0</v>
      </c>
      <c r="F64" s="34">
        <f t="shared" si="24"/>
        <v>0</v>
      </c>
      <c r="G64" s="34">
        <f t="shared" si="24"/>
        <v>0</v>
      </c>
      <c r="H64" s="34">
        <f t="shared" si="24"/>
        <v>0</v>
      </c>
      <c r="I64" s="34">
        <f t="shared" si="24"/>
        <v>0</v>
      </c>
      <c r="J64" s="34">
        <f t="shared" si="24"/>
        <v>0</v>
      </c>
      <c r="K64" s="34">
        <f t="shared" si="24"/>
        <v>0</v>
      </c>
      <c r="L64" s="34">
        <f t="shared" si="24"/>
        <v>0</v>
      </c>
      <c r="M64" s="34">
        <f t="shared" si="24"/>
        <v>0</v>
      </c>
      <c r="N64" s="34">
        <f t="shared" si="24"/>
        <v>0</v>
      </c>
      <c r="O64" s="34">
        <f>+O65+O68+O71+O74+O77</f>
        <v>0</v>
      </c>
    </row>
    <row r="65" spans="1:15" s="11" customFormat="1" x14ac:dyDescent="0.25">
      <c r="A65" s="14"/>
      <c r="B65" s="2" t="s">
        <v>64</v>
      </c>
      <c r="C65" s="3">
        <f t="shared" ref="C65:N66" si="25">+C66</f>
        <v>0</v>
      </c>
      <c r="D65" s="3">
        <f t="shared" si="25"/>
        <v>0</v>
      </c>
      <c r="E65" s="3">
        <f t="shared" si="25"/>
        <v>0</v>
      </c>
      <c r="F65" s="3">
        <f t="shared" si="25"/>
        <v>0</v>
      </c>
      <c r="G65" s="3">
        <f t="shared" si="25"/>
        <v>0</v>
      </c>
      <c r="H65" s="3">
        <f t="shared" si="25"/>
        <v>0</v>
      </c>
      <c r="I65" s="3">
        <f t="shared" si="25"/>
        <v>0</v>
      </c>
      <c r="J65" s="3">
        <f t="shared" si="25"/>
        <v>0</v>
      </c>
      <c r="K65" s="3">
        <f t="shared" si="25"/>
        <v>0</v>
      </c>
      <c r="L65" s="3">
        <f t="shared" si="25"/>
        <v>0</v>
      </c>
      <c r="M65" s="3">
        <f t="shared" si="25"/>
        <v>0</v>
      </c>
      <c r="N65" s="3">
        <f t="shared" si="25"/>
        <v>0</v>
      </c>
      <c r="O65" s="3">
        <f>+O66</f>
        <v>0</v>
      </c>
    </row>
    <row r="66" spans="1:15" s="11" customFormat="1" x14ac:dyDescent="0.25">
      <c r="A66" s="6"/>
      <c r="B66" s="2" t="s">
        <v>64</v>
      </c>
      <c r="C66" s="3">
        <f t="shared" si="25"/>
        <v>0</v>
      </c>
      <c r="D66" s="3">
        <f t="shared" si="25"/>
        <v>0</v>
      </c>
      <c r="E66" s="3">
        <f t="shared" si="25"/>
        <v>0</v>
      </c>
      <c r="F66" s="3">
        <f t="shared" si="25"/>
        <v>0</v>
      </c>
      <c r="G66" s="3">
        <f t="shared" si="25"/>
        <v>0</v>
      </c>
      <c r="H66" s="3">
        <f t="shared" si="25"/>
        <v>0</v>
      </c>
      <c r="I66" s="3">
        <f t="shared" si="25"/>
        <v>0</v>
      </c>
      <c r="J66" s="3">
        <f t="shared" si="25"/>
        <v>0</v>
      </c>
      <c r="K66" s="3">
        <f t="shared" si="25"/>
        <v>0</v>
      </c>
      <c r="L66" s="3">
        <f t="shared" si="25"/>
        <v>0</v>
      </c>
      <c r="M66" s="3">
        <f t="shared" si="25"/>
        <v>0</v>
      </c>
      <c r="N66" s="3">
        <f t="shared" si="25"/>
        <v>0</v>
      </c>
      <c r="O66" s="3">
        <f>+O67</f>
        <v>0</v>
      </c>
    </row>
    <row r="67" spans="1:15" s="11" customFormat="1" x14ac:dyDescent="0.25">
      <c r="A67" s="6">
        <v>451</v>
      </c>
      <c r="B67" s="7" t="s">
        <v>64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f>SUM(C67:N67)</f>
        <v>0</v>
      </c>
    </row>
    <row r="68" spans="1:15" s="11" customFormat="1" x14ac:dyDescent="0.25">
      <c r="A68" s="6"/>
      <c r="B68" s="2" t="s">
        <v>65</v>
      </c>
      <c r="C68" s="3">
        <f t="shared" ref="C68:N69" si="26">+C69</f>
        <v>0</v>
      </c>
      <c r="D68" s="3">
        <f t="shared" si="26"/>
        <v>0</v>
      </c>
      <c r="E68" s="3">
        <f t="shared" si="26"/>
        <v>0</v>
      </c>
      <c r="F68" s="3">
        <f t="shared" si="26"/>
        <v>0</v>
      </c>
      <c r="G68" s="3">
        <f t="shared" si="26"/>
        <v>0</v>
      </c>
      <c r="H68" s="3">
        <f t="shared" si="26"/>
        <v>0</v>
      </c>
      <c r="I68" s="3">
        <f t="shared" si="26"/>
        <v>0</v>
      </c>
      <c r="J68" s="3">
        <f t="shared" si="26"/>
        <v>0</v>
      </c>
      <c r="K68" s="3">
        <f t="shared" si="26"/>
        <v>0</v>
      </c>
      <c r="L68" s="3">
        <f t="shared" si="26"/>
        <v>0</v>
      </c>
      <c r="M68" s="3">
        <f t="shared" si="26"/>
        <v>0</v>
      </c>
      <c r="N68" s="3">
        <f t="shared" si="26"/>
        <v>0</v>
      </c>
      <c r="O68" s="3">
        <f>+O69</f>
        <v>0</v>
      </c>
    </row>
    <row r="69" spans="1:15" s="11" customFormat="1" x14ac:dyDescent="0.25">
      <c r="A69" s="6"/>
      <c r="B69" s="2" t="s">
        <v>65</v>
      </c>
      <c r="C69" s="3">
        <f t="shared" si="26"/>
        <v>0</v>
      </c>
      <c r="D69" s="3">
        <f t="shared" si="26"/>
        <v>0</v>
      </c>
      <c r="E69" s="3">
        <f t="shared" si="26"/>
        <v>0</v>
      </c>
      <c r="F69" s="3">
        <f t="shared" si="26"/>
        <v>0</v>
      </c>
      <c r="G69" s="3">
        <f t="shared" si="26"/>
        <v>0</v>
      </c>
      <c r="H69" s="3">
        <f t="shared" si="26"/>
        <v>0</v>
      </c>
      <c r="I69" s="3">
        <f t="shared" si="26"/>
        <v>0</v>
      </c>
      <c r="J69" s="3">
        <f t="shared" si="26"/>
        <v>0</v>
      </c>
      <c r="K69" s="3">
        <f t="shared" si="26"/>
        <v>0</v>
      </c>
      <c r="L69" s="3">
        <f t="shared" si="26"/>
        <v>0</v>
      </c>
      <c r="M69" s="3">
        <f t="shared" si="26"/>
        <v>0</v>
      </c>
      <c r="N69" s="3">
        <f t="shared" si="26"/>
        <v>0</v>
      </c>
      <c r="O69" s="3">
        <f>+O70</f>
        <v>0</v>
      </c>
    </row>
    <row r="70" spans="1:15" s="11" customFormat="1" x14ac:dyDescent="0.25">
      <c r="A70" s="6">
        <v>501</v>
      </c>
      <c r="B70" s="7" t="s">
        <v>65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f>SUM(C70:N70)</f>
        <v>0</v>
      </c>
    </row>
    <row r="71" spans="1:15" s="11" customFormat="1" x14ac:dyDescent="0.25">
      <c r="A71" s="6"/>
      <c r="B71" s="2" t="s">
        <v>66</v>
      </c>
      <c r="C71" s="3">
        <f t="shared" ref="C71:N72" si="27">+C72</f>
        <v>0</v>
      </c>
      <c r="D71" s="3">
        <f t="shared" si="27"/>
        <v>0</v>
      </c>
      <c r="E71" s="3">
        <f t="shared" si="27"/>
        <v>0</v>
      </c>
      <c r="F71" s="3">
        <f t="shared" si="27"/>
        <v>0</v>
      </c>
      <c r="G71" s="3">
        <f t="shared" si="27"/>
        <v>0</v>
      </c>
      <c r="H71" s="3">
        <f t="shared" si="27"/>
        <v>0</v>
      </c>
      <c r="I71" s="3">
        <f t="shared" si="27"/>
        <v>0</v>
      </c>
      <c r="J71" s="3">
        <f t="shared" si="27"/>
        <v>0</v>
      </c>
      <c r="K71" s="3">
        <f t="shared" si="27"/>
        <v>0</v>
      </c>
      <c r="L71" s="3">
        <f t="shared" si="27"/>
        <v>0</v>
      </c>
      <c r="M71" s="3">
        <f t="shared" si="27"/>
        <v>0</v>
      </c>
      <c r="N71" s="3">
        <f t="shared" si="27"/>
        <v>0</v>
      </c>
      <c r="O71" s="3">
        <f>+O72</f>
        <v>0</v>
      </c>
    </row>
    <row r="72" spans="1:15" s="11" customFormat="1" x14ac:dyDescent="0.25">
      <c r="A72" s="6"/>
      <c r="B72" s="2" t="s">
        <v>66</v>
      </c>
      <c r="C72" s="3">
        <f t="shared" si="27"/>
        <v>0</v>
      </c>
      <c r="D72" s="3">
        <f t="shared" si="27"/>
        <v>0</v>
      </c>
      <c r="E72" s="3">
        <f t="shared" si="27"/>
        <v>0</v>
      </c>
      <c r="F72" s="3">
        <f t="shared" si="27"/>
        <v>0</v>
      </c>
      <c r="G72" s="3">
        <f t="shared" si="27"/>
        <v>0</v>
      </c>
      <c r="H72" s="3">
        <f t="shared" si="27"/>
        <v>0</v>
      </c>
      <c r="I72" s="3">
        <f t="shared" si="27"/>
        <v>0</v>
      </c>
      <c r="J72" s="3">
        <f t="shared" si="27"/>
        <v>0</v>
      </c>
      <c r="K72" s="3">
        <f t="shared" si="27"/>
        <v>0</v>
      </c>
      <c r="L72" s="3">
        <f t="shared" si="27"/>
        <v>0</v>
      </c>
      <c r="M72" s="3">
        <f t="shared" si="27"/>
        <v>0</v>
      </c>
      <c r="N72" s="3">
        <f t="shared" si="27"/>
        <v>0</v>
      </c>
      <c r="O72" s="3">
        <f>+O73</f>
        <v>0</v>
      </c>
    </row>
    <row r="73" spans="1:15" s="11" customFormat="1" x14ac:dyDescent="0.25">
      <c r="A73" s="6">
        <v>551</v>
      </c>
      <c r="B73" s="7" t="s">
        <v>66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f>SUM(C73:N73)</f>
        <v>0</v>
      </c>
    </row>
    <row r="74" spans="1:15" s="11" customFormat="1" x14ac:dyDescent="0.25">
      <c r="A74" s="6"/>
      <c r="B74" s="2" t="s">
        <v>67</v>
      </c>
      <c r="C74" s="3">
        <f t="shared" ref="C74:N75" si="28">+C75</f>
        <v>0</v>
      </c>
      <c r="D74" s="3">
        <f t="shared" si="28"/>
        <v>0</v>
      </c>
      <c r="E74" s="3">
        <f t="shared" si="28"/>
        <v>0</v>
      </c>
      <c r="F74" s="3">
        <f t="shared" si="28"/>
        <v>0</v>
      </c>
      <c r="G74" s="3">
        <f t="shared" si="28"/>
        <v>0</v>
      </c>
      <c r="H74" s="3">
        <f t="shared" si="28"/>
        <v>0</v>
      </c>
      <c r="I74" s="3">
        <f t="shared" si="28"/>
        <v>0</v>
      </c>
      <c r="J74" s="3">
        <f t="shared" si="28"/>
        <v>0</v>
      </c>
      <c r="K74" s="3">
        <f t="shared" si="28"/>
        <v>0</v>
      </c>
      <c r="L74" s="3">
        <f t="shared" si="28"/>
        <v>0</v>
      </c>
      <c r="M74" s="3">
        <f t="shared" si="28"/>
        <v>0</v>
      </c>
      <c r="N74" s="3">
        <f t="shared" si="28"/>
        <v>0</v>
      </c>
      <c r="O74" s="3">
        <f>+O75</f>
        <v>0</v>
      </c>
    </row>
    <row r="75" spans="1:15" s="11" customFormat="1" x14ac:dyDescent="0.25">
      <c r="A75" s="6"/>
      <c r="B75" s="4" t="s">
        <v>67</v>
      </c>
      <c r="C75" s="5">
        <f t="shared" si="28"/>
        <v>0</v>
      </c>
      <c r="D75" s="5">
        <f t="shared" si="28"/>
        <v>0</v>
      </c>
      <c r="E75" s="5">
        <f t="shared" si="28"/>
        <v>0</v>
      </c>
      <c r="F75" s="5">
        <f t="shared" si="28"/>
        <v>0</v>
      </c>
      <c r="G75" s="5">
        <f t="shared" si="28"/>
        <v>0</v>
      </c>
      <c r="H75" s="5">
        <f t="shared" si="28"/>
        <v>0</v>
      </c>
      <c r="I75" s="5">
        <f t="shared" si="28"/>
        <v>0</v>
      </c>
      <c r="J75" s="5">
        <f t="shared" si="28"/>
        <v>0</v>
      </c>
      <c r="K75" s="5">
        <f t="shared" si="28"/>
        <v>0</v>
      </c>
      <c r="L75" s="5">
        <f t="shared" si="28"/>
        <v>0</v>
      </c>
      <c r="M75" s="5">
        <f t="shared" si="28"/>
        <v>0</v>
      </c>
      <c r="N75" s="5">
        <f t="shared" si="28"/>
        <v>0</v>
      </c>
      <c r="O75" s="5">
        <f>+O76</f>
        <v>0</v>
      </c>
    </row>
    <row r="76" spans="1:15" s="11" customFormat="1" x14ac:dyDescent="0.25">
      <c r="A76" s="6">
        <v>651</v>
      </c>
      <c r="B76" s="7" t="s">
        <v>67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f>SUM(C76:N76)</f>
        <v>0</v>
      </c>
    </row>
    <row r="77" spans="1:15" s="11" customFormat="1" x14ac:dyDescent="0.25">
      <c r="A77" s="6"/>
      <c r="B77" s="2" t="s">
        <v>68</v>
      </c>
      <c r="C77" s="3">
        <f t="shared" ref="C77:N78" si="29">+C78</f>
        <v>0</v>
      </c>
      <c r="D77" s="3">
        <f t="shared" si="29"/>
        <v>0</v>
      </c>
      <c r="E77" s="3">
        <f t="shared" si="29"/>
        <v>0</v>
      </c>
      <c r="F77" s="3">
        <f t="shared" si="29"/>
        <v>0</v>
      </c>
      <c r="G77" s="3">
        <f t="shared" si="29"/>
        <v>0</v>
      </c>
      <c r="H77" s="3">
        <f t="shared" si="29"/>
        <v>0</v>
      </c>
      <c r="I77" s="3">
        <f t="shared" si="29"/>
        <v>0</v>
      </c>
      <c r="J77" s="3">
        <f t="shared" si="29"/>
        <v>0</v>
      </c>
      <c r="K77" s="3">
        <f t="shared" si="29"/>
        <v>0</v>
      </c>
      <c r="L77" s="3">
        <f t="shared" si="29"/>
        <v>0</v>
      </c>
      <c r="M77" s="3">
        <f t="shared" si="29"/>
        <v>0</v>
      </c>
      <c r="N77" s="3">
        <f t="shared" si="29"/>
        <v>0</v>
      </c>
      <c r="O77" s="3">
        <f>+O78</f>
        <v>0</v>
      </c>
    </row>
    <row r="78" spans="1:15" s="11" customFormat="1" x14ac:dyDescent="0.25">
      <c r="A78" s="6"/>
      <c r="B78" s="4" t="s">
        <v>68</v>
      </c>
      <c r="C78" s="5">
        <f t="shared" si="29"/>
        <v>0</v>
      </c>
      <c r="D78" s="5">
        <f t="shared" si="29"/>
        <v>0</v>
      </c>
      <c r="E78" s="5">
        <f t="shared" si="29"/>
        <v>0</v>
      </c>
      <c r="F78" s="5">
        <f t="shared" si="29"/>
        <v>0</v>
      </c>
      <c r="G78" s="5">
        <f t="shared" si="29"/>
        <v>0</v>
      </c>
      <c r="H78" s="5">
        <f t="shared" si="29"/>
        <v>0</v>
      </c>
      <c r="I78" s="5">
        <f t="shared" si="29"/>
        <v>0</v>
      </c>
      <c r="J78" s="5">
        <f t="shared" si="29"/>
        <v>0</v>
      </c>
      <c r="K78" s="5">
        <f t="shared" si="29"/>
        <v>0</v>
      </c>
      <c r="L78" s="5">
        <f t="shared" si="29"/>
        <v>0</v>
      </c>
      <c r="M78" s="5">
        <f t="shared" si="29"/>
        <v>0</v>
      </c>
      <c r="N78" s="5">
        <f t="shared" si="29"/>
        <v>0</v>
      </c>
      <c r="O78" s="5">
        <f>+O79</f>
        <v>0</v>
      </c>
    </row>
    <row r="79" spans="1:15" s="11" customFormat="1" x14ac:dyDescent="0.25">
      <c r="A79" s="6">
        <v>601</v>
      </c>
      <c r="B79" s="7" t="s">
        <v>68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f>SUM(C79:N79)</f>
        <v>0</v>
      </c>
    </row>
    <row r="80" spans="1:15" x14ac:dyDescent="0.25">
      <c r="A80" s="35"/>
      <c r="B80" s="33" t="s">
        <v>69</v>
      </c>
      <c r="C80" s="34">
        <f t="shared" ref="C80:N80" si="30">+C81+C95</f>
        <v>0</v>
      </c>
      <c r="D80" s="34">
        <f t="shared" si="30"/>
        <v>0</v>
      </c>
      <c r="E80" s="34">
        <f t="shared" si="30"/>
        <v>0</v>
      </c>
      <c r="F80" s="34">
        <f t="shared" si="30"/>
        <v>0</v>
      </c>
      <c r="G80" s="34">
        <f t="shared" si="30"/>
        <v>0</v>
      </c>
      <c r="H80" s="34">
        <f t="shared" si="30"/>
        <v>0</v>
      </c>
      <c r="I80" s="34">
        <f t="shared" si="30"/>
        <v>0</v>
      </c>
      <c r="J80" s="34">
        <f t="shared" si="30"/>
        <v>0</v>
      </c>
      <c r="K80" s="34">
        <f t="shared" si="30"/>
        <v>0</v>
      </c>
      <c r="L80" s="34">
        <f t="shared" si="30"/>
        <v>0</v>
      </c>
      <c r="M80" s="34">
        <f t="shared" si="30"/>
        <v>0</v>
      </c>
      <c r="N80" s="34">
        <f t="shared" si="30"/>
        <v>0</v>
      </c>
      <c r="O80" s="34">
        <f>+O81+O95</f>
        <v>0</v>
      </c>
    </row>
    <row r="81" spans="1:15" s="11" customFormat="1" x14ac:dyDescent="0.25">
      <c r="A81" s="10"/>
      <c r="B81" s="2" t="s">
        <v>70</v>
      </c>
      <c r="C81" s="3">
        <f t="shared" ref="C81:N81" si="31">+C82+C89+C91</f>
        <v>0</v>
      </c>
      <c r="D81" s="3">
        <f t="shared" si="31"/>
        <v>0</v>
      </c>
      <c r="E81" s="3">
        <f t="shared" si="31"/>
        <v>0</v>
      </c>
      <c r="F81" s="3">
        <f t="shared" si="31"/>
        <v>0</v>
      </c>
      <c r="G81" s="3">
        <f t="shared" si="31"/>
        <v>0</v>
      </c>
      <c r="H81" s="3">
        <f t="shared" si="31"/>
        <v>0</v>
      </c>
      <c r="I81" s="3">
        <f t="shared" si="31"/>
        <v>0</v>
      </c>
      <c r="J81" s="3">
        <f t="shared" si="31"/>
        <v>0</v>
      </c>
      <c r="K81" s="3">
        <f t="shared" si="31"/>
        <v>0</v>
      </c>
      <c r="L81" s="3">
        <f t="shared" si="31"/>
        <v>0</v>
      </c>
      <c r="M81" s="3">
        <f t="shared" si="31"/>
        <v>0</v>
      </c>
      <c r="N81" s="3">
        <f t="shared" si="31"/>
        <v>0</v>
      </c>
      <c r="O81" s="3">
        <f>+O82+O89+O91</f>
        <v>0</v>
      </c>
    </row>
    <row r="82" spans="1:15" s="11" customFormat="1" x14ac:dyDescent="0.25">
      <c r="A82" s="10"/>
      <c r="B82" s="4" t="s">
        <v>71</v>
      </c>
      <c r="C82" s="5">
        <f t="shared" ref="C82:N82" si="32">SUM(C83:C88)</f>
        <v>0</v>
      </c>
      <c r="D82" s="5">
        <f t="shared" si="32"/>
        <v>0</v>
      </c>
      <c r="E82" s="5">
        <f t="shared" si="32"/>
        <v>0</v>
      </c>
      <c r="F82" s="5">
        <f t="shared" si="32"/>
        <v>0</v>
      </c>
      <c r="G82" s="5">
        <f t="shared" si="32"/>
        <v>0</v>
      </c>
      <c r="H82" s="5">
        <f t="shared" si="32"/>
        <v>0</v>
      </c>
      <c r="I82" s="5">
        <f t="shared" si="32"/>
        <v>0</v>
      </c>
      <c r="J82" s="5">
        <f t="shared" si="32"/>
        <v>0</v>
      </c>
      <c r="K82" s="5">
        <f t="shared" si="32"/>
        <v>0</v>
      </c>
      <c r="L82" s="5">
        <f t="shared" si="32"/>
        <v>0</v>
      </c>
      <c r="M82" s="5">
        <f t="shared" si="32"/>
        <v>0</v>
      </c>
      <c r="N82" s="5">
        <f t="shared" si="32"/>
        <v>0</v>
      </c>
      <c r="O82" s="5">
        <f>SUM(O83:O88)</f>
        <v>0</v>
      </c>
    </row>
    <row r="83" spans="1:15" s="11" customFormat="1" x14ac:dyDescent="0.25">
      <c r="A83" s="6">
        <v>701</v>
      </c>
      <c r="B83" s="7" t="s">
        <v>72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f t="shared" ref="O83:O88" si="33">SUM(C83:N83)</f>
        <v>0</v>
      </c>
    </row>
    <row r="84" spans="1:15" s="11" customFormat="1" x14ac:dyDescent="0.25">
      <c r="A84" s="6">
        <v>702</v>
      </c>
      <c r="B84" s="7" t="s">
        <v>73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f t="shared" si="33"/>
        <v>0</v>
      </c>
    </row>
    <row r="85" spans="1:15" s="11" customFormat="1" x14ac:dyDescent="0.25">
      <c r="A85" s="6">
        <v>704</v>
      </c>
      <c r="B85" s="7" t="s">
        <v>74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f t="shared" si="33"/>
        <v>0</v>
      </c>
    </row>
    <row r="86" spans="1:15" s="11" customFormat="1" x14ac:dyDescent="0.25">
      <c r="A86" s="6">
        <v>706</v>
      </c>
      <c r="B86" s="7" t="s">
        <v>75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f t="shared" si="33"/>
        <v>0</v>
      </c>
    </row>
    <row r="87" spans="1:15" s="11" customFormat="1" x14ac:dyDescent="0.25">
      <c r="A87" s="6">
        <v>710</v>
      </c>
      <c r="B87" s="7" t="s">
        <v>76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f t="shared" si="33"/>
        <v>0</v>
      </c>
    </row>
    <row r="88" spans="1:15" s="11" customFormat="1" x14ac:dyDescent="0.25">
      <c r="A88" s="6">
        <v>713</v>
      </c>
      <c r="B88" s="7" t="s">
        <v>77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f t="shared" si="33"/>
        <v>0</v>
      </c>
    </row>
    <row r="89" spans="1:15" s="11" customFormat="1" x14ac:dyDescent="0.25">
      <c r="A89" s="10"/>
      <c r="B89" s="4" t="s">
        <v>78</v>
      </c>
      <c r="C89" s="5">
        <f t="shared" ref="C89:N89" si="34">+C90</f>
        <v>0</v>
      </c>
      <c r="D89" s="5">
        <f t="shared" si="34"/>
        <v>0</v>
      </c>
      <c r="E89" s="5">
        <f t="shared" si="34"/>
        <v>0</v>
      </c>
      <c r="F89" s="5">
        <f t="shared" si="34"/>
        <v>0</v>
      </c>
      <c r="G89" s="5">
        <f t="shared" si="34"/>
        <v>0</v>
      </c>
      <c r="H89" s="5">
        <f t="shared" si="34"/>
        <v>0</v>
      </c>
      <c r="I89" s="5">
        <f t="shared" si="34"/>
        <v>0</v>
      </c>
      <c r="J89" s="5">
        <f t="shared" si="34"/>
        <v>0</v>
      </c>
      <c r="K89" s="5">
        <f t="shared" si="34"/>
        <v>0</v>
      </c>
      <c r="L89" s="5">
        <f t="shared" si="34"/>
        <v>0</v>
      </c>
      <c r="M89" s="5">
        <f t="shared" si="34"/>
        <v>0</v>
      </c>
      <c r="N89" s="5">
        <f t="shared" si="34"/>
        <v>0</v>
      </c>
      <c r="O89" s="5">
        <f>+O90</f>
        <v>0</v>
      </c>
    </row>
    <row r="90" spans="1:15" s="11" customFormat="1" x14ac:dyDescent="0.25">
      <c r="A90" s="14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spans="1:15" s="11" customFormat="1" x14ac:dyDescent="0.25">
      <c r="A91" s="6"/>
      <c r="B91" s="4" t="s">
        <v>79</v>
      </c>
      <c r="C91" s="5">
        <f t="shared" ref="C91:N91" si="35">SUM(C92:C94)</f>
        <v>0</v>
      </c>
      <c r="D91" s="5">
        <f t="shared" si="35"/>
        <v>0</v>
      </c>
      <c r="E91" s="5">
        <f t="shared" si="35"/>
        <v>0</v>
      </c>
      <c r="F91" s="5">
        <f t="shared" si="35"/>
        <v>0</v>
      </c>
      <c r="G91" s="5">
        <f t="shared" si="35"/>
        <v>0</v>
      </c>
      <c r="H91" s="5">
        <f t="shared" si="35"/>
        <v>0</v>
      </c>
      <c r="I91" s="5">
        <f t="shared" si="35"/>
        <v>0</v>
      </c>
      <c r="J91" s="5">
        <f t="shared" si="35"/>
        <v>0</v>
      </c>
      <c r="K91" s="5">
        <f t="shared" si="35"/>
        <v>0</v>
      </c>
      <c r="L91" s="5">
        <f t="shared" si="35"/>
        <v>0</v>
      </c>
      <c r="M91" s="5">
        <f t="shared" si="35"/>
        <v>0</v>
      </c>
      <c r="N91" s="5">
        <f t="shared" si="35"/>
        <v>0</v>
      </c>
      <c r="O91" s="5">
        <f>SUM(O92:O94)</f>
        <v>0</v>
      </c>
    </row>
    <row r="92" spans="1:15" s="11" customFormat="1" x14ac:dyDescent="0.25">
      <c r="A92" s="6">
        <v>703</v>
      </c>
      <c r="B92" s="7" t="s">
        <v>80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f>SUM(C92:N92)</f>
        <v>0</v>
      </c>
    </row>
    <row r="93" spans="1:15" s="11" customFormat="1" x14ac:dyDescent="0.25">
      <c r="A93" s="6">
        <v>714</v>
      </c>
      <c r="B93" s="7" t="s">
        <v>81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f>SUM(C93:N93)</f>
        <v>0</v>
      </c>
    </row>
    <row r="94" spans="1:15" s="11" customFormat="1" x14ac:dyDescent="0.25">
      <c r="A94" s="6">
        <v>715</v>
      </c>
      <c r="B94" s="7" t="s">
        <v>82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f>SUM(C94:N94)</f>
        <v>0</v>
      </c>
    </row>
    <row r="95" spans="1:15" s="11" customFormat="1" x14ac:dyDescent="0.25">
      <c r="A95" s="6"/>
      <c r="B95" s="2" t="s">
        <v>460</v>
      </c>
      <c r="C95" s="3">
        <f t="shared" ref="C95:N96" si="36">+C96</f>
        <v>0</v>
      </c>
      <c r="D95" s="3">
        <f t="shared" si="36"/>
        <v>0</v>
      </c>
      <c r="E95" s="3">
        <f t="shared" si="36"/>
        <v>0</v>
      </c>
      <c r="F95" s="3">
        <f t="shared" si="36"/>
        <v>0</v>
      </c>
      <c r="G95" s="3">
        <f t="shared" si="36"/>
        <v>0</v>
      </c>
      <c r="H95" s="3">
        <f t="shared" si="36"/>
        <v>0</v>
      </c>
      <c r="I95" s="3">
        <f t="shared" si="36"/>
        <v>0</v>
      </c>
      <c r="J95" s="3">
        <f t="shared" si="36"/>
        <v>0</v>
      </c>
      <c r="K95" s="3">
        <f t="shared" si="36"/>
        <v>0</v>
      </c>
      <c r="L95" s="3">
        <f t="shared" si="36"/>
        <v>0</v>
      </c>
      <c r="M95" s="3">
        <f t="shared" si="36"/>
        <v>0</v>
      </c>
      <c r="N95" s="3">
        <f t="shared" si="36"/>
        <v>0</v>
      </c>
      <c r="O95" s="3">
        <f>+O96</f>
        <v>0</v>
      </c>
    </row>
    <row r="96" spans="1:15" s="11" customFormat="1" x14ac:dyDescent="0.25">
      <c r="A96" s="6"/>
      <c r="B96" s="4" t="s">
        <v>460</v>
      </c>
      <c r="C96" s="5">
        <f t="shared" si="36"/>
        <v>0</v>
      </c>
      <c r="D96" s="5">
        <f t="shared" si="36"/>
        <v>0</v>
      </c>
      <c r="E96" s="5">
        <f t="shared" si="36"/>
        <v>0</v>
      </c>
      <c r="F96" s="5">
        <f t="shared" si="36"/>
        <v>0</v>
      </c>
      <c r="G96" s="5">
        <f t="shared" si="36"/>
        <v>0</v>
      </c>
      <c r="H96" s="5">
        <f t="shared" si="36"/>
        <v>0</v>
      </c>
      <c r="I96" s="5">
        <f t="shared" si="36"/>
        <v>0</v>
      </c>
      <c r="J96" s="5">
        <f t="shared" si="36"/>
        <v>0</v>
      </c>
      <c r="K96" s="5">
        <f t="shared" si="36"/>
        <v>0</v>
      </c>
      <c r="L96" s="5">
        <f t="shared" si="36"/>
        <v>0</v>
      </c>
      <c r="M96" s="5">
        <f t="shared" si="36"/>
        <v>0</v>
      </c>
      <c r="N96" s="5">
        <f t="shared" si="36"/>
        <v>0</v>
      </c>
      <c r="O96" s="5">
        <f>+O97</f>
        <v>0</v>
      </c>
    </row>
    <row r="97" spans="1:15" s="11" customFormat="1" x14ac:dyDescent="0.25">
      <c r="A97" s="6">
        <v>2401</v>
      </c>
      <c r="B97" s="7" t="s">
        <v>460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f>SUM(C97:N97)</f>
        <v>0</v>
      </c>
    </row>
    <row r="98" spans="1:15" x14ac:dyDescent="0.25">
      <c r="A98" s="35"/>
      <c r="B98" s="33" t="s">
        <v>83</v>
      </c>
      <c r="C98" s="34">
        <f t="shared" ref="C98:O98" si="37">+C99+C109+C231+C235+C248</f>
        <v>42955661.190000005</v>
      </c>
      <c r="D98" s="34">
        <f t="shared" si="37"/>
        <v>41253418.829999998</v>
      </c>
      <c r="E98" s="34">
        <f t="shared" si="37"/>
        <v>33735568.649999999</v>
      </c>
      <c r="F98" s="34">
        <f t="shared" si="37"/>
        <v>38873015.789999999</v>
      </c>
      <c r="G98" s="34">
        <f t="shared" si="37"/>
        <v>41786999.309999995</v>
      </c>
      <c r="H98" s="34">
        <f t="shared" si="37"/>
        <v>37197223.840000004</v>
      </c>
      <c r="I98" s="34">
        <f t="shared" si="37"/>
        <v>40016094.170000002</v>
      </c>
      <c r="J98" s="34">
        <f t="shared" si="37"/>
        <v>40824709.990000002</v>
      </c>
      <c r="K98" s="34">
        <f t="shared" si="37"/>
        <v>40827407.330000006</v>
      </c>
      <c r="L98" s="34">
        <f t="shared" si="37"/>
        <v>42601464.799999997</v>
      </c>
      <c r="M98" s="34">
        <f t="shared" si="37"/>
        <v>40007320.960000001</v>
      </c>
      <c r="N98" s="34">
        <f t="shared" si="37"/>
        <v>38789133.879999995</v>
      </c>
      <c r="O98" s="34">
        <f t="shared" si="37"/>
        <v>478868018.73999995</v>
      </c>
    </row>
    <row r="99" spans="1:15" s="11" customFormat="1" x14ac:dyDescent="0.25">
      <c r="A99" s="10"/>
      <c r="B99" s="2" t="s">
        <v>84</v>
      </c>
      <c r="C99" s="3">
        <f>+C100+C102+C104</f>
        <v>653544.4</v>
      </c>
      <c r="D99" s="3">
        <f t="shared" ref="D99:O99" si="38">+D100+D102+D104</f>
        <v>625021.5</v>
      </c>
      <c r="E99" s="3">
        <f t="shared" si="38"/>
        <v>567875.5</v>
      </c>
      <c r="F99" s="3">
        <f t="shared" si="38"/>
        <v>634120</v>
      </c>
      <c r="G99" s="3">
        <f t="shared" si="38"/>
        <v>491099.5</v>
      </c>
      <c r="H99" s="3">
        <f t="shared" si="38"/>
        <v>411075</v>
      </c>
      <c r="I99" s="3">
        <f t="shared" si="38"/>
        <v>467642.5</v>
      </c>
      <c r="J99" s="3">
        <f t="shared" si="38"/>
        <v>424939.5</v>
      </c>
      <c r="K99" s="3">
        <f t="shared" si="38"/>
        <v>489427</v>
      </c>
      <c r="L99" s="3">
        <f t="shared" si="38"/>
        <v>477946.94</v>
      </c>
      <c r="M99" s="3">
        <f t="shared" si="38"/>
        <v>490411.57</v>
      </c>
      <c r="N99" s="3">
        <f t="shared" si="38"/>
        <v>997097.83</v>
      </c>
      <c r="O99" s="3">
        <f t="shared" si="38"/>
        <v>6730201.2399999993</v>
      </c>
    </row>
    <row r="100" spans="1:15" s="11" customFormat="1" x14ac:dyDescent="0.25">
      <c r="A100" s="10"/>
      <c r="B100" s="4" t="s">
        <v>85</v>
      </c>
      <c r="C100" s="5">
        <f t="shared" ref="C100:N100" si="39">SUM(C101:C101)</f>
        <v>0</v>
      </c>
      <c r="D100" s="5">
        <f t="shared" si="39"/>
        <v>0</v>
      </c>
      <c r="E100" s="5">
        <f t="shared" si="39"/>
        <v>0</v>
      </c>
      <c r="F100" s="5">
        <f t="shared" si="39"/>
        <v>0</v>
      </c>
      <c r="G100" s="5">
        <f t="shared" si="39"/>
        <v>0</v>
      </c>
      <c r="H100" s="5">
        <f t="shared" si="39"/>
        <v>0</v>
      </c>
      <c r="I100" s="5">
        <f t="shared" si="39"/>
        <v>0</v>
      </c>
      <c r="J100" s="5">
        <f t="shared" si="39"/>
        <v>0</v>
      </c>
      <c r="K100" s="5">
        <f t="shared" si="39"/>
        <v>0</v>
      </c>
      <c r="L100" s="5">
        <f t="shared" si="39"/>
        <v>0</v>
      </c>
      <c r="M100" s="5">
        <f t="shared" si="39"/>
        <v>0</v>
      </c>
      <c r="N100" s="5">
        <f t="shared" si="39"/>
        <v>0</v>
      </c>
      <c r="O100" s="5">
        <f>SUM(O101:O101)</f>
        <v>0</v>
      </c>
    </row>
    <row r="101" spans="1:15" s="11" customFormat="1" x14ac:dyDescent="0.25">
      <c r="A101" s="6"/>
      <c r="B101" s="7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>
        <f>SUM(C101:N101)</f>
        <v>0</v>
      </c>
    </row>
    <row r="102" spans="1:15" s="11" customFormat="1" x14ac:dyDescent="0.25">
      <c r="A102" s="10"/>
      <c r="B102" s="4" t="s">
        <v>86</v>
      </c>
      <c r="C102" s="5">
        <f t="shared" ref="C102:N102" si="40">SUM(C103:C103)</f>
        <v>0</v>
      </c>
      <c r="D102" s="5">
        <f t="shared" si="40"/>
        <v>0</v>
      </c>
      <c r="E102" s="5">
        <f t="shared" si="40"/>
        <v>0</v>
      </c>
      <c r="F102" s="5">
        <f t="shared" si="40"/>
        <v>0</v>
      </c>
      <c r="G102" s="5">
        <f t="shared" si="40"/>
        <v>0</v>
      </c>
      <c r="H102" s="5">
        <f t="shared" si="40"/>
        <v>0</v>
      </c>
      <c r="I102" s="5">
        <f t="shared" si="40"/>
        <v>0</v>
      </c>
      <c r="J102" s="5">
        <f t="shared" si="40"/>
        <v>0</v>
      </c>
      <c r="K102" s="5">
        <f t="shared" si="40"/>
        <v>0</v>
      </c>
      <c r="L102" s="5">
        <f t="shared" si="40"/>
        <v>0</v>
      </c>
      <c r="M102" s="5">
        <f t="shared" si="40"/>
        <v>0</v>
      </c>
      <c r="N102" s="5">
        <f t="shared" si="40"/>
        <v>0</v>
      </c>
      <c r="O102" s="5">
        <f>SUM(O103:O103)</f>
        <v>0</v>
      </c>
    </row>
    <row r="103" spans="1:15" s="11" customFormat="1" x14ac:dyDescent="0.25">
      <c r="A103" s="6"/>
      <c r="B103" s="7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>
        <f>SUM(C103:N103)</f>
        <v>0</v>
      </c>
    </row>
    <row r="104" spans="1:15" s="11" customFormat="1" x14ac:dyDescent="0.25">
      <c r="A104" s="6"/>
      <c r="B104" s="4" t="s">
        <v>87</v>
      </c>
      <c r="C104" s="5">
        <f>SUM(C105:C108)</f>
        <v>653544.4</v>
      </c>
      <c r="D104" s="5">
        <f t="shared" ref="D104:O104" si="41">SUM(D105:D108)</f>
        <v>625021.5</v>
      </c>
      <c r="E104" s="5">
        <f t="shared" si="41"/>
        <v>567875.5</v>
      </c>
      <c r="F104" s="5">
        <f t="shared" si="41"/>
        <v>634120</v>
      </c>
      <c r="G104" s="5">
        <f t="shared" si="41"/>
        <v>491099.5</v>
      </c>
      <c r="H104" s="5">
        <f t="shared" si="41"/>
        <v>411075</v>
      </c>
      <c r="I104" s="5">
        <f t="shared" si="41"/>
        <v>467642.5</v>
      </c>
      <c r="J104" s="5">
        <f t="shared" si="41"/>
        <v>424939.5</v>
      </c>
      <c r="K104" s="5">
        <f t="shared" si="41"/>
        <v>489427</v>
      </c>
      <c r="L104" s="5">
        <f t="shared" si="41"/>
        <v>477946.94</v>
      </c>
      <c r="M104" s="5">
        <f t="shared" si="41"/>
        <v>490411.57</v>
      </c>
      <c r="N104" s="5">
        <f t="shared" si="41"/>
        <v>997097.83</v>
      </c>
      <c r="O104" s="5">
        <f t="shared" si="41"/>
        <v>6730201.2399999993</v>
      </c>
    </row>
    <row r="105" spans="1:15" s="11" customFormat="1" x14ac:dyDescent="0.25">
      <c r="A105" s="6">
        <v>1371</v>
      </c>
      <c r="B105" s="7" t="s">
        <v>208</v>
      </c>
      <c r="C105" s="9">
        <v>15000</v>
      </c>
      <c r="D105" s="9">
        <v>15000</v>
      </c>
      <c r="E105" s="9">
        <v>15000</v>
      </c>
      <c r="F105" s="9">
        <v>15000</v>
      </c>
      <c r="G105" s="9">
        <v>15000</v>
      </c>
      <c r="H105" s="9">
        <v>15000</v>
      </c>
      <c r="I105" s="9">
        <v>15000</v>
      </c>
      <c r="J105" s="9">
        <v>15000</v>
      </c>
      <c r="K105" s="9">
        <v>15000</v>
      </c>
      <c r="L105" s="9">
        <v>15000</v>
      </c>
      <c r="M105" s="9">
        <v>15000</v>
      </c>
      <c r="N105" s="9">
        <v>15000</v>
      </c>
      <c r="O105" s="9">
        <f t="shared" ref="O105:O108" si="42">SUM(C105:N105)</f>
        <v>180000</v>
      </c>
    </row>
    <row r="106" spans="1:15" s="11" customFormat="1" x14ac:dyDescent="0.25">
      <c r="A106" s="6">
        <v>1373</v>
      </c>
      <c r="B106" s="7" t="s">
        <v>209</v>
      </c>
      <c r="C106" s="9">
        <v>134000</v>
      </c>
      <c r="D106" s="9">
        <v>134000</v>
      </c>
      <c r="E106" s="9">
        <v>134000</v>
      </c>
      <c r="F106" s="9">
        <v>134000</v>
      </c>
      <c r="G106" s="9">
        <v>134000</v>
      </c>
      <c r="H106" s="9">
        <v>134000</v>
      </c>
      <c r="I106" s="9">
        <v>134000</v>
      </c>
      <c r="J106" s="9">
        <v>134000</v>
      </c>
      <c r="K106" s="9">
        <v>134000</v>
      </c>
      <c r="L106" s="9">
        <v>134000</v>
      </c>
      <c r="M106" s="9">
        <v>134000</v>
      </c>
      <c r="N106" s="9">
        <v>134000</v>
      </c>
      <c r="O106" s="9">
        <f t="shared" si="42"/>
        <v>1608000</v>
      </c>
    </row>
    <row r="107" spans="1:15" s="11" customFormat="1" x14ac:dyDescent="0.25">
      <c r="A107" s="6">
        <v>1374</v>
      </c>
      <c r="B107" s="7" t="s">
        <v>210</v>
      </c>
      <c r="C107" s="9">
        <v>35000</v>
      </c>
      <c r="D107" s="9">
        <v>35000</v>
      </c>
      <c r="E107" s="9">
        <v>35000</v>
      </c>
      <c r="F107" s="9">
        <v>35000</v>
      </c>
      <c r="G107" s="9">
        <v>35000</v>
      </c>
      <c r="H107" s="9">
        <v>35000</v>
      </c>
      <c r="I107" s="9">
        <v>35000</v>
      </c>
      <c r="J107" s="9">
        <v>35000</v>
      </c>
      <c r="K107" s="9">
        <v>35000</v>
      </c>
      <c r="L107" s="9">
        <v>35000</v>
      </c>
      <c r="M107" s="9">
        <v>35000</v>
      </c>
      <c r="N107" s="9">
        <v>35000</v>
      </c>
      <c r="O107" s="9">
        <f t="shared" si="42"/>
        <v>420000</v>
      </c>
    </row>
    <row r="108" spans="1:15" s="11" customFormat="1" x14ac:dyDescent="0.25">
      <c r="A108" s="6">
        <v>1379</v>
      </c>
      <c r="B108" s="7" t="s">
        <v>211</v>
      </c>
      <c r="C108" s="9">
        <v>469544.4</v>
      </c>
      <c r="D108" s="9">
        <v>441021.5</v>
      </c>
      <c r="E108" s="9">
        <v>383875.5</v>
      </c>
      <c r="F108" s="9">
        <v>450120</v>
      </c>
      <c r="G108" s="9">
        <v>307099.5</v>
      </c>
      <c r="H108" s="9">
        <v>227075</v>
      </c>
      <c r="I108" s="9">
        <v>283642.5</v>
      </c>
      <c r="J108" s="9">
        <v>240939.5</v>
      </c>
      <c r="K108" s="9">
        <v>305427</v>
      </c>
      <c r="L108" s="9">
        <v>293946.94</v>
      </c>
      <c r="M108" s="9">
        <v>306411.57</v>
      </c>
      <c r="N108" s="9">
        <v>813097.83</v>
      </c>
      <c r="O108" s="9">
        <f t="shared" si="42"/>
        <v>4522201.2399999993</v>
      </c>
    </row>
    <row r="109" spans="1:15" s="11" customFormat="1" x14ac:dyDescent="0.25">
      <c r="A109" s="10"/>
      <c r="B109" s="2" t="s">
        <v>88</v>
      </c>
      <c r="C109" s="3">
        <f t="shared" ref="C109:O109" si="43">+C110+C114+C116+C118+C123+C128+C131+C141+C147+C151+C171+C175+C180+C190+C204+C219+C221+C223+C225+C227+C229</f>
        <v>42279642.450000003</v>
      </c>
      <c r="D109" s="3">
        <f t="shared" si="43"/>
        <v>40607105.850000001</v>
      </c>
      <c r="E109" s="3">
        <f t="shared" si="43"/>
        <v>33150879.640000001</v>
      </c>
      <c r="F109" s="3">
        <f t="shared" si="43"/>
        <v>38223602.920000002</v>
      </c>
      <c r="G109" s="3">
        <f t="shared" si="43"/>
        <v>41278832.909999996</v>
      </c>
      <c r="H109" s="3">
        <f t="shared" si="43"/>
        <v>36767138.590000004</v>
      </c>
      <c r="I109" s="3">
        <f t="shared" si="43"/>
        <v>39529863.870000005</v>
      </c>
      <c r="J109" s="3">
        <f t="shared" si="43"/>
        <v>40382872.490000002</v>
      </c>
      <c r="K109" s="3">
        <f t="shared" si="43"/>
        <v>40312295.370000005</v>
      </c>
      <c r="L109" s="3">
        <f t="shared" si="43"/>
        <v>42104283.710000001</v>
      </c>
      <c r="M109" s="3">
        <f t="shared" si="43"/>
        <v>39496550.399999999</v>
      </c>
      <c r="N109" s="3">
        <f t="shared" si="43"/>
        <v>37772022.899999999</v>
      </c>
      <c r="O109" s="3">
        <f t="shared" si="43"/>
        <v>471905091.09999996</v>
      </c>
    </row>
    <row r="110" spans="1:15" s="11" customFormat="1" x14ac:dyDescent="0.25">
      <c r="A110" s="10"/>
      <c r="B110" s="4" t="s">
        <v>89</v>
      </c>
      <c r="C110" s="5">
        <f t="shared" ref="C110:N110" si="44">SUM(C111:C113)</f>
        <v>0</v>
      </c>
      <c r="D110" s="5">
        <f t="shared" si="44"/>
        <v>0</v>
      </c>
      <c r="E110" s="5">
        <f t="shared" si="44"/>
        <v>0</v>
      </c>
      <c r="F110" s="5">
        <f t="shared" si="44"/>
        <v>0</v>
      </c>
      <c r="G110" s="5">
        <f t="shared" si="44"/>
        <v>0</v>
      </c>
      <c r="H110" s="5">
        <f t="shared" si="44"/>
        <v>0</v>
      </c>
      <c r="I110" s="5">
        <f t="shared" si="44"/>
        <v>0</v>
      </c>
      <c r="J110" s="5">
        <f t="shared" si="44"/>
        <v>0</v>
      </c>
      <c r="K110" s="5">
        <f t="shared" si="44"/>
        <v>0</v>
      </c>
      <c r="L110" s="5">
        <f t="shared" si="44"/>
        <v>0</v>
      </c>
      <c r="M110" s="5">
        <f t="shared" si="44"/>
        <v>0</v>
      </c>
      <c r="N110" s="5">
        <f t="shared" si="44"/>
        <v>0</v>
      </c>
      <c r="O110" s="5">
        <f>SUM(O111:O113)</f>
        <v>0</v>
      </c>
    </row>
    <row r="111" spans="1:15" s="11" customFormat="1" x14ac:dyDescent="0.25">
      <c r="A111" s="6">
        <v>901</v>
      </c>
      <c r="B111" s="7" t="s">
        <v>90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f>SUM(C111:N111)</f>
        <v>0</v>
      </c>
    </row>
    <row r="112" spans="1:15" s="11" customFormat="1" x14ac:dyDescent="0.25">
      <c r="A112" s="6">
        <v>986</v>
      </c>
      <c r="B112" s="7" t="s">
        <v>91</v>
      </c>
      <c r="C112" s="9">
        <v>0</v>
      </c>
      <c r="D112" s="9">
        <v>0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f>SUM(C112:N112)</f>
        <v>0</v>
      </c>
    </row>
    <row r="113" spans="1:15" s="11" customFormat="1" x14ac:dyDescent="0.25">
      <c r="A113" s="6">
        <v>987</v>
      </c>
      <c r="B113" s="7" t="s">
        <v>92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f>SUM(C113:N113)</f>
        <v>0</v>
      </c>
    </row>
    <row r="114" spans="1:15" s="11" customFormat="1" x14ac:dyDescent="0.25">
      <c r="A114" s="10"/>
      <c r="B114" s="4" t="s">
        <v>93</v>
      </c>
      <c r="C114" s="5">
        <f t="shared" ref="C114:N114" si="45">SUM(C115:C115)</f>
        <v>1326416.2</v>
      </c>
      <c r="D114" s="5">
        <f t="shared" si="45"/>
        <v>1285478.3600000001</v>
      </c>
      <c r="E114" s="5">
        <f t="shared" si="45"/>
        <v>1287109.81</v>
      </c>
      <c r="F114" s="5">
        <f t="shared" si="45"/>
        <v>1195594.08</v>
      </c>
      <c r="G114" s="5">
        <f t="shared" si="45"/>
        <v>1212849</v>
      </c>
      <c r="H114" s="5">
        <f t="shared" si="45"/>
        <v>1165346.07</v>
      </c>
      <c r="I114" s="5">
        <f t="shared" si="45"/>
        <v>1382299.15</v>
      </c>
      <c r="J114" s="5">
        <f t="shared" si="45"/>
        <v>1142302.44</v>
      </c>
      <c r="K114" s="5">
        <f t="shared" si="45"/>
        <v>1223851.72</v>
      </c>
      <c r="L114" s="5">
        <f t="shared" si="45"/>
        <v>1260428.24</v>
      </c>
      <c r="M114" s="5">
        <f t="shared" si="45"/>
        <v>1183923.3799999999</v>
      </c>
      <c r="N114" s="5">
        <f t="shared" si="45"/>
        <v>1452929.72</v>
      </c>
      <c r="O114" s="5">
        <f>SUM(O115:O115)</f>
        <v>15118528.17</v>
      </c>
    </row>
    <row r="115" spans="1:15" s="11" customFormat="1" x14ac:dyDescent="0.25">
      <c r="A115" s="6">
        <v>902</v>
      </c>
      <c r="B115" s="7" t="s">
        <v>94</v>
      </c>
      <c r="C115" s="9">
        <v>1326416.2</v>
      </c>
      <c r="D115" s="9">
        <v>1285478.3600000001</v>
      </c>
      <c r="E115" s="9">
        <v>1287109.81</v>
      </c>
      <c r="F115" s="9">
        <v>1195594.08</v>
      </c>
      <c r="G115" s="9">
        <v>1212849</v>
      </c>
      <c r="H115" s="9">
        <v>1165346.07</v>
      </c>
      <c r="I115" s="9">
        <v>1382299.15</v>
      </c>
      <c r="J115" s="9">
        <v>1142302.44</v>
      </c>
      <c r="K115" s="9">
        <v>1223851.72</v>
      </c>
      <c r="L115" s="9">
        <v>1260428.24</v>
      </c>
      <c r="M115" s="9">
        <v>1183923.3799999999</v>
      </c>
      <c r="N115" s="9">
        <v>1452929.72</v>
      </c>
      <c r="O115" s="9">
        <f>SUM(C115:N115)</f>
        <v>15118528.17</v>
      </c>
    </row>
    <row r="116" spans="1:15" s="11" customFormat="1" x14ac:dyDescent="0.25">
      <c r="A116" s="10"/>
      <c r="B116" s="4" t="s">
        <v>95</v>
      </c>
      <c r="C116" s="5">
        <f t="shared" ref="C116:N116" si="46">SUM(C117:C117)</f>
        <v>208481.98</v>
      </c>
      <c r="D116" s="5">
        <f t="shared" si="46"/>
        <v>172081.98</v>
      </c>
      <c r="E116" s="5">
        <f t="shared" si="46"/>
        <v>172081.98</v>
      </c>
      <c r="F116" s="5">
        <f t="shared" si="46"/>
        <v>146081.98000000001</v>
      </c>
      <c r="G116" s="5">
        <f t="shared" si="46"/>
        <v>172081.98</v>
      </c>
      <c r="H116" s="5">
        <f t="shared" si="46"/>
        <v>172081.98</v>
      </c>
      <c r="I116" s="5">
        <f t="shared" si="46"/>
        <v>208481.98</v>
      </c>
      <c r="J116" s="5">
        <f t="shared" si="46"/>
        <v>172081.98</v>
      </c>
      <c r="K116" s="5">
        <f t="shared" si="46"/>
        <v>172081.98</v>
      </c>
      <c r="L116" s="5">
        <f t="shared" si="46"/>
        <v>172081.98</v>
      </c>
      <c r="M116" s="5">
        <f t="shared" si="46"/>
        <v>172081.98</v>
      </c>
      <c r="N116" s="5">
        <f t="shared" si="46"/>
        <v>208481.98</v>
      </c>
      <c r="O116" s="5">
        <f>SUM(O117:O117)</f>
        <v>2148183.7600000002</v>
      </c>
    </row>
    <row r="117" spans="1:15" s="11" customFormat="1" x14ac:dyDescent="0.25">
      <c r="A117" s="6">
        <v>903</v>
      </c>
      <c r="B117" s="7" t="s">
        <v>96</v>
      </c>
      <c r="C117" s="9">
        <v>208481.98</v>
      </c>
      <c r="D117" s="9">
        <v>172081.98</v>
      </c>
      <c r="E117" s="9">
        <v>172081.98</v>
      </c>
      <c r="F117" s="9">
        <v>146081.98000000001</v>
      </c>
      <c r="G117" s="9">
        <v>172081.98</v>
      </c>
      <c r="H117" s="9">
        <v>172081.98</v>
      </c>
      <c r="I117" s="9">
        <v>208481.98</v>
      </c>
      <c r="J117" s="9">
        <v>172081.98</v>
      </c>
      <c r="K117" s="9">
        <v>172081.98</v>
      </c>
      <c r="L117" s="9">
        <v>172081.98</v>
      </c>
      <c r="M117" s="9">
        <v>172081.98</v>
      </c>
      <c r="N117" s="9">
        <v>208481.98</v>
      </c>
      <c r="O117" s="9">
        <f>SUM(C117:N117)</f>
        <v>2148183.7600000002</v>
      </c>
    </row>
    <row r="118" spans="1:15" s="11" customFormat="1" x14ac:dyDescent="0.25">
      <c r="A118" s="10"/>
      <c r="B118" s="4" t="s">
        <v>97</v>
      </c>
      <c r="C118" s="5">
        <f t="shared" ref="C118:N118" si="47">SUM(C119:C122)</f>
        <v>2040776.28</v>
      </c>
      <c r="D118" s="5">
        <f t="shared" si="47"/>
        <v>3052316.1799999997</v>
      </c>
      <c r="E118" s="5">
        <f t="shared" si="47"/>
        <v>2162624.2000000002</v>
      </c>
      <c r="F118" s="5">
        <f t="shared" si="47"/>
        <v>2575215.54</v>
      </c>
      <c r="G118" s="5">
        <f t="shared" si="47"/>
        <v>1959195.05</v>
      </c>
      <c r="H118" s="5">
        <f t="shared" si="47"/>
        <v>1349465.1500000001</v>
      </c>
      <c r="I118" s="5">
        <f t="shared" si="47"/>
        <v>1833402.33</v>
      </c>
      <c r="J118" s="5">
        <f t="shared" si="47"/>
        <v>2713877.8200000003</v>
      </c>
      <c r="K118" s="5">
        <f t="shared" si="47"/>
        <v>2158764.5099999998</v>
      </c>
      <c r="L118" s="5">
        <f t="shared" si="47"/>
        <v>3095109.6999999997</v>
      </c>
      <c r="M118" s="5">
        <f t="shared" si="47"/>
        <v>3704947.0599999996</v>
      </c>
      <c r="N118" s="5">
        <f t="shared" si="47"/>
        <v>984023.77</v>
      </c>
      <c r="O118" s="5">
        <f>SUM(O119:O122)</f>
        <v>27629717.590000004</v>
      </c>
    </row>
    <row r="119" spans="1:15" s="11" customFormat="1" x14ac:dyDescent="0.25">
      <c r="A119" s="6">
        <v>904</v>
      </c>
      <c r="B119" s="7" t="s">
        <v>98</v>
      </c>
      <c r="C119" s="9">
        <v>1518008.73</v>
      </c>
      <c r="D119" s="9">
        <v>2509314.5699999998</v>
      </c>
      <c r="E119" s="9">
        <v>1618546.24</v>
      </c>
      <c r="F119" s="9">
        <v>2048873.46</v>
      </c>
      <c r="G119" s="9">
        <v>1423363.85</v>
      </c>
      <c r="H119" s="9">
        <v>844830.06</v>
      </c>
      <c r="I119" s="9">
        <v>1319364.48</v>
      </c>
      <c r="J119" s="9">
        <v>2138528.4700000002</v>
      </c>
      <c r="K119" s="9">
        <v>1701667.44</v>
      </c>
      <c r="L119" s="9">
        <v>2454906.5499999998</v>
      </c>
      <c r="M119" s="9">
        <v>3183225.8</v>
      </c>
      <c r="N119" s="9">
        <v>594898.37</v>
      </c>
      <c r="O119" s="9">
        <f>SUM(C119:N119)</f>
        <v>21355528.020000003</v>
      </c>
    </row>
    <row r="120" spans="1:15" s="11" customFormat="1" x14ac:dyDescent="0.25">
      <c r="A120" s="6">
        <v>906</v>
      </c>
      <c r="B120" s="7" t="s">
        <v>99</v>
      </c>
      <c r="C120" s="9">
        <v>310000</v>
      </c>
      <c r="D120" s="9">
        <v>300000</v>
      </c>
      <c r="E120" s="9">
        <v>330000</v>
      </c>
      <c r="F120" s="9">
        <v>320000</v>
      </c>
      <c r="G120" s="9">
        <v>315000</v>
      </c>
      <c r="H120" s="9">
        <v>300000</v>
      </c>
      <c r="I120" s="9">
        <v>290000</v>
      </c>
      <c r="J120" s="9">
        <v>320000</v>
      </c>
      <c r="K120" s="9">
        <v>230000</v>
      </c>
      <c r="L120" s="9">
        <v>420000</v>
      </c>
      <c r="M120" s="9">
        <v>310000</v>
      </c>
      <c r="N120" s="9">
        <v>300000</v>
      </c>
      <c r="O120" s="9">
        <f>SUM(C120:N120)</f>
        <v>3745000</v>
      </c>
    </row>
    <row r="121" spans="1:15" s="11" customFormat="1" x14ac:dyDescent="0.25">
      <c r="A121" s="6">
        <v>970</v>
      </c>
      <c r="B121" s="7" t="s">
        <v>100</v>
      </c>
      <c r="C121" s="9">
        <v>170267.55</v>
      </c>
      <c r="D121" s="9">
        <v>200501.61</v>
      </c>
      <c r="E121" s="9">
        <v>171577.96</v>
      </c>
      <c r="F121" s="9">
        <v>163842.07999999999</v>
      </c>
      <c r="G121" s="9">
        <v>178331.2</v>
      </c>
      <c r="H121" s="9">
        <v>162135.09</v>
      </c>
      <c r="I121" s="9">
        <v>181537.85</v>
      </c>
      <c r="J121" s="9">
        <v>212849.35</v>
      </c>
      <c r="K121" s="9">
        <v>184597.07</v>
      </c>
      <c r="L121" s="9">
        <v>177703.15</v>
      </c>
      <c r="M121" s="9">
        <v>169221.26</v>
      </c>
      <c r="N121" s="9">
        <v>46625.4</v>
      </c>
      <c r="O121" s="9">
        <f>SUM(C121:N121)</f>
        <v>2019189.5699999998</v>
      </c>
    </row>
    <row r="122" spans="1:15" s="11" customFormat="1" x14ac:dyDescent="0.25">
      <c r="A122" s="6">
        <v>976</v>
      </c>
      <c r="B122" s="7" t="s">
        <v>101</v>
      </c>
      <c r="C122" s="9">
        <v>42500</v>
      </c>
      <c r="D122" s="9">
        <v>42500</v>
      </c>
      <c r="E122" s="9">
        <v>42500</v>
      </c>
      <c r="F122" s="9">
        <v>42500</v>
      </c>
      <c r="G122" s="9">
        <v>42500</v>
      </c>
      <c r="H122" s="9">
        <v>42500</v>
      </c>
      <c r="I122" s="9">
        <v>42500</v>
      </c>
      <c r="J122" s="9">
        <v>42500</v>
      </c>
      <c r="K122" s="9">
        <v>42500</v>
      </c>
      <c r="L122" s="9">
        <v>42500</v>
      </c>
      <c r="M122" s="9">
        <v>42500</v>
      </c>
      <c r="N122" s="9">
        <v>42500</v>
      </c>
      <c r="O122" s="9">
        <f>SUM(C122:N122)</f>
        <v>510000</v>
      </c>
    </row>
    <row r="123" spans="1:15" s="11" customFormat="1" x14ac:dyDescent="0.25">
      <c r="A123" s="10"/>
      <c r="B123" s="4" t="s">
        <v>102</v>
      </c>
      <c r="C123" s="5">
        <f t="shared" ref="C123:N123" si="48">SUM(C124:C127)</f>
        <v>5378204.21</v>
      </c>
      <c r="D123" s="5">
        <f t="shared" si="48"/>
        <v>729988.44</v>
      </c>
      <c r="E123" s="5">
        <f t="shared" si="48"/>
        <v>505176.43</v>
      </c>
      <c r="F123" s="5">
        <f t="shared" si="48"/>
        <v>1157967.94</v>
      </c>
      <c r="G123" s="5">
        <f t="shared" si="48"/>
        <v>5366216.5199999996</v>
      </c>
      <c r="H123" s="5">
        <f t="shared" si="48"/>
        <v>0</v>
      </c>
      <c r="I123" s="5">
        <f t="shared" si="48"/>
        <v>15350.56</v>
      </c>
      <c r="J123" s="5">
        <f t="shared" si="48"/>
        <v>1157967.94</v>
      </c>
      <c r="K123" s="5">
        <f t="shared" si="48"/>
        <v>505176.43</v>
      </c>
      <c r="L123" s="5">
        <f t="shared" si="48"/>
        <v>0</v>
      </c>
      <c r="M123" s="5">
        <f t="shared" si="48"/>
        <v>2769.42</v>
      </c>
      <c r="N123" s="5">
        <f t="shared" si="48"/>
        <v>0</v>
      </c>
      <c r="O123" s="5">
        <f>SUM(O124:O127)</f>
        <v>14818817.889999999</v>
      </c>
    </row>
    <row r="124" spans="1:15" s="11" customFormat="1" x14ac:dyDescent="0.25">
      <c r="A124" s="6">
        <v>800</v>
      </c>
      <c r="B124" s="7" t="s">
        <v>103</v>
      </c>
      <c r="C124" s="9">
        <v>5363447.0999999996</v>
      </c>
      <c r="D124" s="9">
        <v>0</v>
      </c>
      <c r="E124" s="9">
        <v>0</v>
      </c>
      <c r="F124" s="9">
        <v>0</v>
      </c>
      <c r="G124" s="9">
        <v>5363447.0999999996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f>SUM(C124:N124)</f>
        <v>10726894.199999999</v>
      </c>
    </row>
    <row r="125" spans="1:15" s="11" customFormat="1" x14ac:dyDescent="0.25">
      <c r="A125" s="6">
        <v>907</v>
      </c>
      <c r="B125" s="7" t="s">
        <v>104</v>
      </c>
      <c r="C125" s="9">
        <v>181.56</v>
      </c>
      <c r="D125" s="9">
        <v>134190</v>
      </c>
      <c r="E125" s="9">
        <v>502588.57</v>
      </c>
      <c r="F125" s="9">
        <v>1157967.94</v>
      </c>
      <c r="G125" s="9">
        <v>181.56</v>
      </c>
      <c r="H125" s="9">
        <v>0</v>
      </c>
      <c r="I125" s="9">
        <v>181.56</v>
      </c>
      <c r="J125" s="9">
        <v>1157967.94</v>
      </c>
      <c r="K125" s="9">
        <v>502588.57</v>
      </c>
      <c r="L125" s="9">
        <v>0</v>
      </c>
      <c r="M125" s="9">
        <v>181.56</v>
      </c>
      <c r="N125" s="9">
        <v>0</v>
      </c>
      <c r="O125" s="9">
        <f>SUM(C125:N125)</f>
        <v>3456029.26</v>
      </c>
    </row>
    <row r="126" spans="1:15" s="11" customFormat="1" x14ac:dyDescent="0.25">
      <c r="A126" s="6">
        <v>908</v>
      </c>
      <c r="B126" s="7" t="s">
        <v>105</v>
      </c>
      <c r="C126" s="9">
        <v>2587.86</v>
      </c>
      <c r="D126" s="9">
        <v>0</v>
      </c>
      <c r="E126" s="9">
        <v>2587.86</v>
      </c>
      <c r="F126" s="9">
        <v>0</v>
      </c>
      <c r="G126" s="9">
        <v>2587.86</v>
      </c>
      <c r="H126" s="9">
        <v>0</v>
      </c>
      <c r="I126" s="9">
        <v>2587.86</v>
      </c>
      <c r="J126" s="9">
        <v>0</v>
      </c>
      <c r="K126" s="9">
        <v>2587.86</v>
      </c>
      <c r="L126" s="9">
        <v>0</v>
      </c>
      <c r="M126" s="9">
        <v>2587.86</v>
      </c>
      <c r="N126" s="9">
        <v>0</v>
      </c>
      <c r="O126" s="9">
        <f>SUM(C126:N126)</f>
        <v>15527.160000000002</v>
      </c>
    </row>
    <row r="127" spans="1:15" s="11" customFormat="1" x14ac:dyDescent="0.25">
      <c r="A127" s="6">
        <v>909</v>
      </c>
      <c r="B127" s="7" t="s">
        <v>106</v>
      </c>
      <c r="C127" s="9">
        <v>11987.69</v>
      </c>
      <c r="D127" s="9">
        <v>595798.43999999994</v>
      </c>
      <c r="E127" s="9">
        <v>0</v>
      </c>
      <c r="F127" s="9">
        <v>0</v>
      </c>
      <c r="G127" s="9">
        <v>0</v>
      </c>
      <c r="H127" s="9">
        <v>0</v>
      </c>
      <c r="I127" s="9">
        <v>12581.14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f>SUM(C127:N127)</f>
        <v>620367.2699999999</v>
      </c>
    </row>
    <row r="128" spans="1:15" s="11" customFormat="1" x14ac:dyDescent="0.25">
      <c r="A128" s="17"/>
      <c r="B128" s="4" t="s">
        <v>107</v>
      </c>
      <c r="C128" s="5">
        <f t="shared" ref="C128:N128" si="49">SUM(C129:C130)</f>
        <v>189351.26</v>
      </c>
      <c r="D128" s="5">
        <f t="shared" si="49"/>
        <v>442668.22</v>
      </c>
      <c r="E128" s="5">
        <f t="shared" si="49"/>
        <v>583941.14</v>
      </c>
      <c r="F128" s="5">
        <f t="shared" si="49"/>
        <v>827515.14</v>
      </c>
      <c r="G128" s="5">
        <f t="shared" si="49"/>
        <v>1185568.92</v>
      </c>
      <c r="H128" s="5">
        <f t="shared" si="49"/>
        <v>678935</v>
      </c>
      <c r="I128" s="5">
        <f t="shared" si="49"/>
        <v>428053.78</v>
      </c>
      <c r="J128" s="5">
        <f t="shared" si="49"/>
        <v>698420.92</v>
      </c>
      <c r="K128" s="5">
        <f t="shared" si="49"/>
        <v>420746.56</v>
      </c>
      <c r="L128" s="5">
        <f t="shared" si="49"/>
        <v>1046731.74</v>
      </c>
      <c r="M128" s="5">
        <f t="shared" si="49"/>
        <v>520611.9</v>
      </c>
      <c r="N128" s="5">
        <f t="shared" si="49"/>
        <v>252680.5</v>
      </c>
      <c r="O128" s="5">
        <f>SUM(O129:O130)</f>
        <v>7275225.0800000001</v>
      </c>
    </row>
    <row r="129" spans="1:15" s="11" customFormat="1" x14ac:dyDescent="0.25">
      <c r="A129" s="6">
        <v>910</v>
      </c>
      <c r="B129" s="18" t="s">
        <v>108</v>
      </c>
      <c r="C129" s="9">
        <v>119351.26</v>
      </c>
      <c r="D129" s="9">
        <v>372668.22</v>
      </c>
      <c r="E129" s="9">
        <v>513941.14</v>
      </c>
      <c r="F129" s="9">
        <v>757515.14</v>
      </c>
      <c r="G129" s="9">
        <v>1115568.92</v>
      </c>
      <c r="H129" s="9">
        <v>608935</v>
      </c>
      <c r="I129" s="9">
        <v>358053.78</v>
      </c>
      <c r="J129" s="9">
        <v>628420.92000000004</v>
      </c>
      <c r="K129" s="9">
        <v>350746.56</v>
      </c>
      <c r="L129" s="9">
        <v>976731.74</v>
      </c>
      <c r="M129" s="9">
        <v>450611.9</v>
      </c>
      <c r="N129" s="9">
        <v>182680.5</v>
      </c>
      <c r="O129" s="9">
        <f>SUM(C129:N129)</f>
        <v>6435225.0800000001</v>
      </c>
    </row>
    <row r="130" spans="1:15" s="11" customFormat="1" x14ac:dyDescent="0.25">
      <c r="A130" s="6">
        <v>1022</v>
      </c>
      <c r="B130" s="7" t="s">
        <v>109</v>
      </c>
      <c r="C130" s="9">
        <v>70000</v>
      </c>
      <c r="D130" s="9">
        <v>70000</v>
      </c>
      <c r="E130" s="9">
        <v>70000</v>
      </c>
      <c r="F130" s="9">
        <v>70000</v>
      </c>
      <c r="G130" s="9">
        <v>70000</v>
      </c>
      <c r="H130" s="9">
        <v>70000</v>
      </c>
      <c r="I130" s="9">
        <v>70000</v>
      </c>
      <c r="J130" s="9">
        <v>70000</v>
      </c>
      <c r="K130" s="9">
        <v>70000</v>
      </c>
      <c r="L130" s="9">
        <v>70000</v>
      </c>
      <c r="M130" s="9">
        <v>70000</v>
      </c>
      <c r="N130" s="9">
        <v>70000</v>
      </c>
      <c r="O130" s="9">
        <f>SUM(C130:N130)</f>
        <v>840000</v>
      </c>
    </row>
    <row r="131" spans="1:15" s="11" customFormat="1" x14ac:dyDescent="0.25">
      <c r="A131" s="6"/>
      <c r="B131" s="4" t="s">
        <v>110</v>
      </c>
      <c r="C131" s="5">
        <f t="shared" ref="C131:N131" si="50">SUM(C132:C140)</f>
        <v>967023</v>
      </c>
      <c r="D131" s="5">
        <f t="shared" si="50"/>
        <v>845586.5</v>
      </c>
      <c r="E131" s="5">
        <f t="shared" si="50"/>
        <v>999898</v>
      </c>
      <c r="F131" s="5">
        <f t="shared" si="50"/>
        <v>946561.5</v>
      </c>
      <c r="G131" s="5">
        <f t="shared" si="50"/>
        <v>999151</v>
      </c>
      <c r="H131" s="5">
        <f t="shared" si="50"/>
        <v>999544</v>
      </c>
      <c r="I131" s="5">
        <f t="shared" si="50"/>
        <v>1034899</v>
      </c>
      <c r="J131" s="5">
        <f t="shared" si="50"/>
        <v>1025753.5</v>
      </c>
      <c r="K131" s="5">
        <f t="shared" si="50"/>
        <v>985779.76</v>
      </c>
      <c r="L131" s="5">
        <f t="shared" si="50"/>
        <v>1044053.3799999999</v>
      </c>
      <c r="M131" s="5">
        <f t="shared" si="50"/>
        <v>1042008.1900000001</v>
      </c>
      <c r="N131" s="5">
        <f t="shared" si="50"/>
        <v>1171205.8400000001</v>
      </c>
      <c r="O131" s="5">
        <f>SUM(O132:O140)</f>
        <v>12061463.669999998</v>
      </c>
    </row>
    <row r="132" spans="1:15" s="11" customFormat="1" x14ac:dyDescent="0.25">
      <c r="A132" s="6">
        <v>911</v>
      </c>
      <c r="B132" s="7" t="s">
        <v>111</v>
      </c>
      <c r="C132" s="9">
        <v>427439.5</v>
      </c>
      <c r="D132" s="9">
        <v>351806</v>
      </c>
      <c r="E132" s="9">
        <v>431277</v>
      </c>
      <c r="F132" s="9">
        <v>424163</v>
      </c>
      <c r="G132" s="9">
        <v>441145.5</v>
      </c>
      <c r="H132" s="9">
        <v>452791</v>
      </c>
      <c r="I132" s="9">
        <v>469894</v>
      </c>
      <c r="J132" s="9">
        <v>461816.5</v>
      </c>
      <c r="K132" s="9">
        <v>445861</v>
      </c>
      <c r="L132" s="9">
        <v>490231</v>
      </c>
      <c r="M132" s="9">
        <v>493532.5</v>
      </c>
      <c r="N132" s="9">
        <v>571247.5</v>
      </c>
      <c r="O132" s="9">
        <f t="shared" ref="O132:O140" si="51">SUM(C132:N132)</f>
        <v>5461204.5</v>
      </c>
    </row>
    <row r="133" spans="1:15" s="11" customFormat="1" x14ac:dyDescent="0.25">
      <c r="A133" s="6">
        <v>912</v>
      </c>
      <c r="B133" s="7" t="s">
        <v>112</v>
      </c>
      <c r="C133" s="9">
        <v>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f t="shared" si="51"/>
        <v>0</v>
      </c>
    </row>
    <row r="134" spans="1:15" s="11" customFormat="1" x14ac:dyDescent="0.25">
      <c r="A134" s="6">
        <v>913</v>
      </c>
      <c r="B134" s="7" t="s">
        <v>113</v>
      </c>
      <c r="C134" s="9">
        <v>82910.5</v>
      </c>
      <c r="D134" s="9">
        <v>77736</v>
      </c>
      <c r="E134" s="9">
        <v>76448.5</v>
      </c>
      <c r="F134" s="9">
        <v>75010.5</v>
      </c>
      <c r="G134" s="9">
        <v>83201.5</v>
      </c>
      <c r="H134" s="9">
        <v>86147</v>
      </c>
      <c r="I134" s="9">
        <v>91265.5</v>
      </c>
      <c r="J134" s="9">
        <v>95284</v>
      </c>
      <c r="K134" s="9">
        <v>79012</v>
      </c>
      <c r="L134" s="9">
        <v>85811.75</v>
      </c>
      <c r="M134" s="9">
        <v>89664.63</v>
      </c>
      <c r="N134" s="9">
        <v>86853.06</v>
      </c>
      <c r="O134" s="9">
        <f t="shared" si="51"/>
        <v>1009344.94</v>
      </c>
    </row>
    <row r="135" spans="1:15" s="11" customFormat="1" x14ac:dyDescent="0.25">
      <c r="A135" s="6">
        <v>914</v>
      </c>
      <c r="B135" s="7" t="s">
        <v>114</v>
      </c>
      <c r="C135" s="9">
        <v>7385.5</v>
      </c>
      <c r="D135" s="9">
        <v>7396</v>
      </c>
      <c r="E135" s="9">
        <v>6842</v>
      </c>
      <c r="F135" s="9">
        <v>4816</v>
      </c>
      <c r="G135" s="9">
        <v>7140</v>
      </c>
      <c r="H135" s="9">
        <v>6500</v>
      </c>
      <c r="I135" s="9">
        <v>8761</v>
      </c>
      <c r="J135" s="9">
        <v>11673</v>
      </c>
      <c r="K135" s="9">
        <v>8085.25</v>
      </c>
      <c r="L135" s="9">
        <v>8420.6299999999992</v>
      </c>
      <c r="M135" s="9">
        <v>8076.81</v>
      </c>
      <c r="N135" s="9">
        <v>6368.16</v>
      </c>
      <c r="O135" s="9">
        <f t="shared" si="51"/>
        <v>91464.35</v>
      </c>
    </row>
    <row r="136" spans="1:15" s="11" customFormat="1" x14ac:dyDescent="0.25">
      <c r="A136" s="6">
        <v>915</v>
      </c>
      <c r="B136" s="7" t="s">
        <v>115</v>
      </c>
      <c r="C136" s="9">
        <v>373954</v>
      </c>
      <c r="D136" s="9">
        <v>340896.5</v>
      </c>
      <c r="E136" s="9">
        <v>416861.5</v>
      </c>
      <c r="F136" s="9">
        <v>374448</v>
      </c>
      <c r="G136" s="9">
        <v>399262.5</v>
      </c>
      <c r="H136" s="9">
        <v>386367.5</v>
      </c>
      <c r="I136" s="9">
        <v>395130</v>
      </c>
      <c r="J136" s="9">
        <v>389581.5</v>
      </c>
      <c r="K136" s="9">
        <v>385340.63</v>
      </c>
      <c r="L136" s="9">
        <v>394364.06</v>
      </c>
      <c r="M136" s="9">
        <v>384738.28</v>
      </c>
      <c r="N136" s="9">
        <v>433995.89</v>
      </c>
      <c r="O136" s="9">
        <f t="shared" si="51"/>
        <v>4674940.3599999994</v>
      </c>
    </row>
    <row r="137" spans="1:15" s="11" customFormat="1" x14ac:dyDescent="0.25">
      <c r="A137" s="6">
        <v>916</v>
      </c>
      <c r="B137" s="7" t="s">
        <v>116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f t="shared" si="51"/>
        <v>0</v>
      </c>
    </row>
    <row r="138" spans="1:15" s="11" customFormat="1" x14ac:dyDescent="0.25">
      <c r="A138" s="6">
        <v>917</v>
      </c>
      <c r="B138" s="7" t="s">
        <v>117</v>
      </c>
      <c r="C138" s="9">
        <v>75333.5</v>
      </c>
      <c r="D138" s="9">
        <v>67752</v>
      </c>
      <c r="E138" s="9">
        <v>68469</v>
      </c>
      <c r="F138" s="9">
        <v>68124</v>
      </c>
      <c r="G138" s="9">
        <v>68401.5</v>
      </c>
      <c r="H138" s="9">
        <v>67738.5</v>
      </c>
      <c r="I138" s="9">
        <v>69848.5</v>
      </c>
      <c r="J138" s="9">
        <v>67398.5</v>
      </c>
      <c r="K138" s="9">
        <v>67480.88</v>
      </c>
      <c r="L138" s="9">
        <v>65225.94</v>
      </c>
      <c r="M138" s="9">
        <v>65995.97</v>
      </c>
      <c r="N138" s="9">
        <v>72741.23</v>
      </c>
      <c r="O138" s="9">
        <f t="shared" si="51"/>
        <v>824509.52</v>
      </c>
    </row>
    <row r="139" spans="1:15" s="11" customFormat="1" x14ac:dyDescent="0.25">
      <c r="A139" s="6">
        <v>918</v>
      </c>
      <c r="B139" s="7" t="s">
        <v>118</v>
      </c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f t="shared" si="51"/>
        <v>0</v>
      </c>
    </row>
    <row r="140" spans="1:15" s="11" customFormat="1" x14ac:dyDescent="0.25">
      <c r="A140" s="6">
        <v>919</v>
      </c>
      <c r="B140" s="7" t="s">
        <v>119</v>
      </c>
      <c r="C140" s="9">
        <v>0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f t="shared" si="51"/>
        <v>0</v>
      </c>
    </row>
    <row r="141" spans="1:15" s="11" customFormat="1" x14ac:dyDescent="0.25">
      <c r="A141" s="6"/>
      <c r="B141" s="4" t="s">
        <v>120</v>
      </c>
      <c r="C141" s="5">
        <f t="shared" ref="C141:O141" si="52">SUM(C142:C146)</f>
        <v>1300513.99</v>
      </c>
      <c r="D141" s="5">
        <f t="shared" si="52"/>
        <v>1300513.99</v>
      </c>
      <c r="E141" s="5">
        <f t="shared" si="52"/>
        <v>1300513.99</v>
      </c>
      <c r="F141" s="5">
        <f t="shared" si="52"/>
        <v>1300513.99</v>
      </c>
      <c r="G141" s="5">
        <f t="shared" si="52"/>
        <v>1300513.99</v>
      </c>
      <c r="H141" s="5">
        <f t="shared" si="52"/>
        <v>1300513.99</v>
      </c>
      <c r="I141" s="5">
        <f t="shared" si="52"/>
        <v>1300513.99</v>
      </c>
      <c r="J141" s="5">
        <f t="shared" si="52"/>
        <v>1300513.99</v>
      </c>
      <c r="K141" s="5">
        <f t="shared" si="52"/>
        <v>1300513.99</v>
      </c>
      <c r="L141" s="5">
        <f t="shared" si="52"/>
        <v>1300513.99</v>
      </c>
      <c r="M141" s="5">
        <f t="shared" si="52"/>
        <v>1300513.99</v>
      </c>
      <c r="N141" s="5">
        <f t="shared" si="52"/>
        <v>1300514.06</v>
      </c>
      <c r="O141" s="5">
        <f t="shared" si="52"/>
        <v>15606167.949999999</v>
      </c>
    </row>
    <row r="142" spans="1:15" s="11" customFormat="1" x14ac:dyDescent="0.25">
      <c r="A142" s="6">
        <v>920</v>
      </c>
      <c r="B142" s="7" t="s">
        <v>121</v>
      </c>
      <c r="C142" s="9">
        <v>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f>SUM(C142:N142)</f>
        <v>0</v>
      </c>
    </row>
    <row r="143" spans="1:15" s="11" customFormat="1" x14ac:dyDescent="0.25">
      <c r="A143" s="6">
        <v>921</v>
      </c>
      <c r="B143" s="7" t="s">
        <v>122</v>
      </c>
      <c r="C143" s="9">
        <v>29748.65</v>
      </c>
      <c r="D143" s="9">
        <v>29748.65</v>
      </c>
      <c r="E143" s="9">
        <v>29748.65</v>
      </c>
      <c r="F143" s="9">
        <v>29748.65</v>
      </c>
      <c r="G143" s="9">
        <v>29748.65</v>
      </c>
      <c r="H143" s="9">
        <v>29748.65</v>
      </c>
      <c r="I143" s="9">
        <v>29748.65</v>
      </c>
      <c r="J143" s="9">
        <v>29748.65</v>
      </c>
      <c r="K143" s="9">
        <v>29748.65</v>
      </c>
      <c r="L143" s="9">
        <v>29748.65</v>
      </c>
      <c r="M143" s="9">
        <v>29748.65</v>
      </c>
      <c r="N143" s="9">
        <v>29748.65</v>
      </c>
      <c r="O143" s="9">
        <f>SUM(C143:N143)</f>
        <v>356983.80000000005</v>
      </c>
    </row>
    <row r="144" spans="1:15" s="11" customFormat="1" x14ac:dyDescent="0.25">
      <c r="A144" s="6">
        <v>922</v>
      </c>
      <c r="B144" s="7" t="s">
        <v>123</v>
      </c>
      <c r="C144" s="9">
        <v>70765.34</v>
      </c>
      <c r="D144" s="9">
        <v>70765.34</v>
      </c>
      <c r="E144" s="9">
        <v>70765.34</v>
      </c>
      <c r="F144" s="9">
        <v>70765.34</v>
      </c>
      <c r="G144" s="9">
        <v>70765.34</v>
      </c>
      <c r="H144" s="9">
        <v>70765.34</v>
      </c>
      <c r="I144" s="9">
        <v>70765.34</v>
      </c>
      <c r="J144" s="9">
        <v>70765.34</v>
      </c>
      <c r="K144" s="9">
        <v>70765.34</v>
      </c>
      <c r="L144" s="9">
        <v>70765.34</v>
      </c>
      <c r="M144" s="9">
        <v>70765.34</v>
      </c>
      <c r="N144" s="9">
        <v>70765.41</v>
      </c>
      <c r="O144" s="9">
        <f>SUM(C144:N144)</f>
        <v>849184.14999999979</v>
      </c>
    </row>
    <row r="145" spans="1:15" s="11" customFormat="1" x14ac:dyDescent="0.25">
      <c r="A145" s="6">
        <v>1024</v>
      </c>
      <c r="B145" s="7" t="s">
        <v>124</v>
      </c>
      <c r="C145" s="9">
        <v>1200000</v>
      </c>
      <c r="D145" s="9">
        <v>1200000</v>
      </c>
      <c r="E145" s="9">
        <v>1200000</v>
      </c>
      <c r="F145" s="9">
        <v>1200000</v>
      </c>
      <c r="G145" s="9">
        <v>1200000</v>
      </c>
      <c r="H145" s="9">
        <v>1200000</v>
      </c>
      <c r="I145" s="9">
        <v>1200000</v>
      </c>
      <c r="J145" s="9">
        <v>1200000</v>
      </c>
      <c r="K145" s="9">
        <v>1200000</v>
      </c>
      <c r="L145" s="9">
        <v>1200000</v>
      </c>
      <c r="M145" s="9">
        <v>1200000</v>
      </c>
      <c r="N145" s="9">
        <v>1200000</v>
      </c>
      <c r="O145" s="9">
        <f>SUM(C145:N145)</f>
        <v>14400000</v>
      </c>
    </row>
    <row r="146" spans="1:15" s="11" customFormat="1" x14ac:dyDescent="0.25">
      <c r="A146" s="6">
        <v>923</v>
      </c>
      <c r="B146" s="7" t="s">
        <v>125</v>
      </c>
      <c r="C146" s="9">
        <v>0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f>SUM(C146:N146)</f>
        <v>0</v>
      </c>
    </row>
    <row r="147" spans="1:15" s="11" customFormat="1" x14ac:dyDescent="0.25">
      <c r="A147" s="6"/>
      <c r="B147" s="4" t="s">
        <v>126</v>
      </c>
      <c r="C147" s="5">
        <f t="shared" ref="C147:N147" si="53">SUM(C148:C150)</f>
        <v>343115.85</v>
      </c>
      <c r="D147" s="5">
        <f t="shared" si="53"/>
        <v>668149.6100000001</v>
      </c>
      <c r="E147" s="5">
        <f t="shared" si="53"/>
        <v>461591.19999999995</v>
      </c>
      <c r="F147" s="5">
        <f t="shared" si="53"/>
        <v>564596.11</v>
      </c>
      <c r="G147" s="5">
        <f t="shared" si="53"/>
        <v>664457.41</v>
      </c>
      <c r="H147" s="5">
        <f t="shared" si="53"/>
        <v>461939.34</v>
      </c>
      <c r="I147" s="5">
        <f t="shared" si="53"/>
        <v>485397.57</v>
      </c>
      <c r="J147" s="5">
        <f t="shared" si="53"/>
        <v>649636.36</v>
      </c>
      <c r="K147" s="5">
        <f t="shared" si="53"/>
        <v>604607.97</v>
      </c>
      <c r="L147" s="5">
        <f t="shared" si="53"/>
        <v>838359.85000000009</v>
      </c>
      <c r="M147" s="5">
        <f t="shared" si="53"/>
        <v>1118956.8</v>
      </c>
      <c r="N147" s="5">
        <f t="shared" si="53"/>
        <v>244094.06</v>
      </c>
      <c r="O147" s="5">
        <f>SUM(O148:O150)</f>
        <v>7104902.1300000008</v>
      </c>
    </row>
    <row r="148" spans="1:15" s="11" customFormat="1" x14ac:dyDescent="0.25">
      <c r="A148" s="39">
        <v>924</v>
      </c>
      <c r="B148" s="7" t="s">
        <v>127</v>
      </c>
      <c r="C148" s="9">
        <v>154485.96</v>
      </c>
      <c r="D148" s="9">
        <v>196882.35</v>
      </c>
      <c r="E148" s="9">
        <v>194086.9</v>
      </c>
      <c r="F148" s="9">
        <v>196333.47</v>
      </c>
      <c r="G148" s="9">
        <v>203375.19</v>
      </c>
      <c r="H148" s="9">
        <v>200924.04</v>
      </c>
      <c r="I148" s="9">
        <v>189035.24</v>
      </c>
      <c r="J148" s="9">
        <v>183112.33</v>
      </c>
      <c r="K148" s="9">
        <v>208629.28</v>
      </c>
      <c r="L148" s="9">
        <v>239562.81</v>
      </c>
      <c r="M148" s="9">
        <v>197084.14</v>
      </c>
      <c r="N148" s="9">
        <v>134638.49</v>
      </c>
      <c r="O148" s="9">
        <f>SUM(C148:N148)</f>
        <v>2298150.2000000002</v>
      </c>
    </row>
    <row r="149" spans="1:15" s="11" customFormat="1" x14ac:dyDescent="0.25">
      <c r="A149" s="39">
        <v>925</v>
      </c>
      <c r="B149" s="7" t="s">
        <v>128</v>
      </c>
      <c r="C149" s="9">
        <v>73402.880000000005</v>
      </c>
      <c r="D149" s="9">
        <v>86708.36</v>
      </c>
      <c r="E149" s="9">
        <v>43023.37</v>
      </c>
      <c r="F149" s="9">
        <v>32552.560000000001</v>
      </c>
      <c r="G149" s="9">
        <v>9062.65</v>
      </c>
      <c r="H149" s="9">
        <v>58270.38</v>
      </c>
      <c r="I149" s="9">
        <v>22300.560000000001</v>
      </c>
      <c r="J149" s="9">
        <v>22317.97</v>
      </c>
      <c r="K149" s="9">
        <v>34443.14</v>
      </c>
      <c r="L149" s="9">
        <v>10741.01</v>
      </c>
      <c r="M149" s="9">
        <v>18510.91</v>
      </c>
      <c r="N149" s="9">
        <v>10057.08</v>
      </c>
      <c r="O149" s="9">
        <f>SUM(C149:N149)</f>
        <v>421390.87</v>
      </c>
    </row>
    <row r="150" spans="1:15" s="11" customFormat="1" x14ac:dyDescent="0.25">
      <c r="A150" s="39">
        <v>926</v>
      </c>
      <c r="B150" s="7" t="s">
        <v>129</v>
      </c>
      <c r="C150" s="9">
        <v>115227.01</v>
      </c>
      <c r="D150" s="9">
        <v>384558.9</v>
      </c>
      <c r="E150" s="9">
        <v>224480.93</v>
      </c>
      <c r="F150" s="9">
        <v>335710.08</v>
      </c>
      <c r="G150" s="9">
        <v>452019.57</v>
      </c>
      <c r="H150" s="9">
        <v>202744.92</v>
      </c>
      <c r="I150" s="9">
        <v>274061.77</v>
      </c>
      <c r="J150" s="9">
        <v>444206.06</v>
      </c>
      <c r="K150" s="9">
        <v>361535.55</v>
      </c>
      <c r="L150" s="9">
        <v>588056.03</v>
      </c>
      <c r="M150" s="9">
        <v>903361.75</v>
      </c>
      <c r="N150" s="9">
        <v>99398.49</v>
      </c>
      <c r="O150" s="9">
        <f>SUM(C150:N150)</f>
        <v>4385361.0600000005</v>
      </c>
    </row>
    <row r="151" spans="1:15" s="11" customFormat="1" x14ac:dyDescent="0.25">
      <c r="B151" s="4" t="s">
        <v>130</v>
      </c>
      <c r="C151" s="5">
        <f t="shared" ref="C151:N151" si="54">SUM(C152:C170)</f>
        <v>3037028.7600000002</v>
      </c>
      <c r="D151" s="5">
        <f t="shared" si="54"/>
        <v>4830506.7299999995</v>
      </c>
      <c r="E151" s="5">
        <f t="shared" si="54"/>
        <v>3323432.7700000005</v>
      </c>
      <c r="F151" s="5">
        <f t="shared" si="54"/>
        <v>4866763.8899999997</v>
      </c>
      <c r="G151" s="5">
        <f t="shared" si="54"/>
        <v>3973118.0500000003</v>
      </c>
      <c r="H151" s="5">
        <f t="shared" si="54"/>
        <v>3721370.88</v>
      </c>
      <c r="I151" s="5">
        <f t="shared" si="54"/>
        <v>4851782.5599999996</v>
      </c>
      <c r="J151" s="5">
        <f t="shared" si="54"/>
        <v>3580001.7000000007</v>
      </c>
      <c r="K151" s="5">
        <f t="shared" si="54"/>
        <v>5037321.2600000007</v>
      </c>
      <c r="L151" s="5">
        <f t="shared" si="54"/>
        <v>4073568.25</v>
      </c>
      <c r="M151" s="5">
        <f t="shared" si="54"/>
        <v>3844699.6400000006</v>
      </c>
      <c r="N151" s="5">
        <f t="shared" si="54"/>
        <v>5097755.9300000016</v>
      </c>
      <c r="O151" s="5">
        <f>SUM(O152:O170)</f>
        <v>50237350.420000002</v>
      </c>
    </row>
    <row r="152" spans="1:15" s="11" customFormat="1" x14ac:dyDescent="0.25">
      <c r="A152" s="6">
        <v>927</v>
      </c>
      <c r="B152" s="7" t="s">
        <v>131</v>
      </c>
      <c r="C152" s="9">
        <v>542523.43000000005</v>
      </c>
      <c r="D152" s="9">
        <v>704234.51</v>
      </c>
      <c r="E152" s="9">
        <v>642175.56999999995</v>
      </c>
      <c r="F152" s="9">
        <v>806936.56</v>
      </c>
      <c r="G152" s="9">
        <v>750845.36</v>
      </c>
      <c r="H152" s="9">
        <v>822575.02</v>
      </c>
      <c r="I152" s="9">
        <v>799056.35</v>
      </c>
      <c r="J152" s="9">
        <v>793239.91</v>
      </c>
      <c r="K152" s="9">
        <v>779277.02</v>
      </c>
      <c r="L152" s="9">
        <v>852468.29</v>
      </c>
      <c r="M152" s="9">
        <v>814650.46</v>
      </c>
      <c r="N152" s="9">
        <v>645576.05000000005</v>
      </c>
      <c r="O152" s="9">
        <f t="shared" ref="O152:O170" si="55">SUM(C152:N152)</f>
        <v>8953558.5299999993</v>
      </c>
    </row>
    <row r="153" spans="1:15" s="11" customFormat="1" x14ac:dyDescent="0.25">
      <c r="A153" s="6">
        <v>928</v>
      </c>
      <c r="B153" s="7" t="s">
        <v>132</v>
      </c>
      <c r="C153" s="9">
        <v>3000</v>
      </c>
      <c r="D153" s="9">
        <v>2333.7600000000002</v>
      </c>
      <c r="E153" s="9">
        <v>9035.65</v>
      </c>
      <c r="F153" s="9">
        <v>11342</v>
      </c>
      <c r="G153" s="9">
        <v>137.15</v>
      </c>
      <c r="H153" s="9">
        <v>274.3</v>
      </c>
      <c r="I153" s="9">
        <v>3000</v>
      </c>
      <c r="J153" s="9">
        <v>3337.24</v>
      </c>
      <c r="K153" s="9">
        <v>4987.57</v>
      </c>
      <c r="L153" s="9">
        <v>2333.7600000000002</v>
      </c>
      <c r="M153" s="9">
        <v>4804.67</v>
      </c>
      <c r="N153" s="9">
        <v>3000</v>
      </c>
      <c r="O153" s="9">
        <f t="shared" si="55"/>
        <v>47586.1</v>
      </c>
    </row>
    <row r="154" spans="1:15" s="11" customFormat="1" x14ac:dyDescent="0.25">
      <c r="A154" s="6">
        <v>929</v>
      </c>
      <c r="B154" s="7" t="s">
        <v>133</v>
      </c>
      <c r="C154" s="9">
        <v>60377.73</v>
      </c>
      <c r="D154" s="9">
        <v>56002.720000000001</v>
      </c>
      <c r="E154" s="9">
        <v>38866.21</v>
      </c>
      <c r="F154" s="9">
        <v>67088.83</v>
      </c>
      <c r="G154" s="9">
        <v>52068.91</v>
      </c>
      <c r="H154" s="9">
        <v>44773.599999999999</v>
      </c>
      <c r="I154" s="9">
        <v>64747.29</v>
      </c>
      <c r="J154" s="9">
        <v>54760.44</v>
      </c>
      <c r="K154" s="9">
        <v>52068.91</v>
      </c>
      <c r="L154" s="9">
        <v>53414.68</v>
      </c>
      <c r="M154" s="9">
        <v>52068.91</v>
      </c>
      <c r="N154" s="9">
        <v>56106.2</v>
      </c>
      <c r="O154" s="9">
        <f t="shared" si="55"/>
        <v>652344.43000000005</v>
      </c>
    </row>
    <row r="155" spans="1:15" s="11" customFormat="1" x14ac:dyDescent="0.25">
      <c r="A155" s="6">
        <v>930</v>
      </c>
      <c r="B155" s="7" t="s">
        <v>134</v>
      </c>
      <c r="C155" s="9">
        <v>1207980.94</v>
      </c>
      <c r="D155" s="9">
        <v>2914363.54</v>
      </c>
      <c r="E155" s="9">
        <v>1417157.73</v>
      </c>
      <c r="F155" s="9">
        <v>2595907.9900000002</v>
      </c>
      <c r="G155" s="9">
        <v>1961045.48</v>
      </c>
      <c r="H155" s="9">
        <v>1429208.3</v>
      </c>
      <c r="I155" s="9">
        <v>2555468.58</v>
      </c>
      <c r="J155" s="9">
        <v>1295094.8600000001</v>
      </c>
      <c r="K155" s="9">
        <v>2724570.16</v>
      </c>
      <c r="L155" s="9">
        <v>1469842.69</v>
      </c>
      <c r="M155" s="9">
        <v>1780005.76</v>
      </c>
      <c r="N155" s="9">
        <v>3014195.99</v>
      </c>
      <c r="O155" s="9">
        <f t="shared" si="55"/>
        <v>24364842.020000003</v>
      </c>
    </row>
    <row r="156" spans="1:15" s="11" customFormat="1" x14ac:dyDescent="0.25">
      <c r="A156" s="6">
        <v>931</v>
      </c>
      <c r="B156" s="7" t="s">
        <v>135</v>
      </c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f t="shared" si="55"/>
        <v>0</v>
      </c>
    </row>
    <row r="157" spans="1:15" s="11" customFormat="1" x14ac:dyDescent="0.25">
      <c r="A157" s="6">
        <v>932</v>
      </c>
      <c r="B157" s="7" t="s">
        <v>136</v>
      </c>
      <c r="C157" s="9">
        <v>0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f t="shared" si="55"/>
        <v>0</v>
      </c>
    </row>
    <row r="158" spans="1:15" s="11" customFormat="1" x14ac:dyDescent="0.25">
      <c r="A158" s="6">
        <v>933</v>
      </c>
      <c r="B158" s="7" t="s">
        <v>137</v>
      </c>
      <c r="C158" s="9">
        <v>0</v>
      </c>
      <c r="D158" s="9">
        <v>0</v>
      </c>
      <c r="E158" s="9">
        <v>0</v>
      </c>
      <c r="F158" s="9">
        <v>0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f t="shared" si="55"/>
        <v>0</v>
      </c>
    </row>
    <row r="159" spans="1:15" s="11" customFormat="1" x14ac:dyDescent="0.25">
      <c r="A159" s="6">
        <v>934</v>
      </c>
      <c r="B159" s="7" t="s">
        <v>138</v>
      </c>
      <c r="C159" s="9">
        <v>377576.43</v>
      </c>
      <c r="D159" s="9">
        <v>604082.41</v>
      </c>
      <c r="E159" s="9">
        <v>494514.51</v>
      </c>
      <c r="F159" s="9">
        <v>661628.63</v>
      </c>
      <c r="G159" s="9">
        <v>611146.32999999996</v>
      </c>
      <c r="H159" s="9">
        <v>752521.5</v>
      </c>
      <c r="I159" s="9">
        <v>709700.55</v>
      </c>
      <c r="J159" s="9">
        <v>761469.19</v>
      </c>
      <c r="K159" s="9">
        <v>698746.48</v>
      </c>
      <c r="L159" s="9">
        <v>701552.62</v>
      </c>
      <c r="M159" s="9">
        <v>629860.16</v>
      </c>
      <c r="N159" s="9">
        <v>692166.46</v>
      </c>
      <c r="O159" s="9">
        <f t="shared" si="55"/>
        <v>7694965.2700000014</v>
      </c>
    </row>
    <row r="160" spans="1:15" s="11" customFormat="1" x14ac:dyDescent="0.25">
      <c r="A160" s="6">
        <v>935</v>
      </c>
      <c r="B160" s="7" t="s">
        <v>139</v>
      </c>
      <c r="C160" s="9">
        <v>42299.94</v>
      </c>
      <c r="D160" s="9">
        <v>65155.06</v>
      </c>
      <c r="E160" s="9">
        <v>53900.33</v>
      </c>
      <c r="F160" s="9">
        <v>73375.77</v>
      </c>
      <c r="G160" s="9">
        <v>60886.18</v>
      </c>
      <c r="H160" s="9">
        <v>67752.59</v>
      </c>
      <c r="I160" s="9">
        <v>63489.11</v>
      </c>
      <c r="J160" s="9">
        <v>57978.27</v>
      </c>
      <c r="K160" s="9">
        <v>62540.73</v>
      </c>
      <c r="L160" s="9">
        <v>58832.45</v>
      </c>
      <c r="M160" s="9">
        <v>56368.39</v>
      </c>
      <c r="N160" s="9">
        <v>49648.66</v>
      </c>
      <c r="O160" s="9">
        <f t="shared" si="55"/>
        <v>712227.48</v>
      </c>
    </row>
    <row r="161" spans="1:15" s="11" customFormat="1" x14ac:dyDescent="0.25">
      <c r="A161" s="6">
        <v>936</v>
      </c>
      <c r="B161" s="7" t="s">
        <v>140</v>
      </c>
      <c r="C161" s="9">
        <v>226012.97</v>
      </c>
      <c r="D161" s="9">
        <v>261695.83</v>
      </c>
      <c r="E161" s="9">
        <v>297616.71000000002</v>
      </c>
      <c r="F161" s="9">
        <v>222639.92</v>
      </c>
      <c r="G161" s="9">
        <v>300487.32</v>
      </c>
      <c r="H161" s="9">
        <v>269339.07</v>
      </c>
      <c r="I161" s="9">
        <v>474303.06</v>
      </c>
      <c r="J161" s="9">
        <v>386736.43</v>
      </c>
      <c r="K161" s="9">
        <v>284837.09000000003</v>
      </c>
      <c r="L161" s="9">
        <v>673162.15</v>
      </c>
      <c r="M161" s="9">
        <v>289373.01</v>
      </c>
      <c r="N161" s="9">
        <v>404610.78</v>
      </c>
      <c r="O161" s="9">
        <f t="shared" si="55"/>
        <v>4090814.34</v>
      </c>
    </row>
    <row r="162" spans="1:15" s="11" customFormat="1" x14ac:dyDescent="0.25">
      <c r="A162" s="6">
        <v>937</v>
      </c>
      <c r="B162" s="7" t="s">
        <v>141</v>
      </c>
      <c r="C162" s="9">
        <v>27201.26</v>
      </c>
      <c r="D162" s="9">
        <v>36027.75</v>
      </c>
      <c r="E162" s="9">
        <v>49794.89</v>
      </c>
      <c r="F162" s="9">
        <v>62646.1</v>
      </c>
      <c r="G162" s="9">
        <v>38747.9</v>
      </c>
      <c r="H162" s="9">
        <v>25979.94</v>
      </c>
      <c r="I162" s="9">
        <v>46187.09</v>
      </c>
      <c r="J162" s="9">
        <v>46186.559999999998</v>
      </c>
      <c r="K162" s="9">
        <v>33918.26</v>
      </c>
      <c r="L162" s="9">
        <v>52681.55</v>
      </c>
      <c r="M162" s="9">
        <v>47629.89</v>
      </c>
      <c r="N162" s="9">
        <v>44687.73</v>
      </c>
      <c r="O162" s="9">
        <f t="shared" si="55"/>
        <v>511688.92</v>
      </c>
    </row>
    <row r="163" spans="1:15" s="11" customFormat="1" x14ac:dyDescent="0.25">
      <c r="A163" s="6">
        <v>938</v>
      </c>
      <c r="B163" s="7" t="s">
        <v>142</v>
      </c>
      <c r="C163" s="9">
        <v>0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f t="shared" si="55"/>
        <v>0</v>
      </c>
    </row>
    <row r="164" spans="1:15" s="11" customFormat="1" x14ac:dyDescent="0.25">
      <c r="A164" s="6">
        <v>939</v>
      </c>
      <c r="B164" s="7" t="s">
        <v>143</v>
      </c>
      <c r="C164" s="9">
        <v>79094.960000000006</v>
      </c>
      <c r="D164" s="9">
        <v>77242.649999999994</v>
      </c>
      <c r="E164" s="9">
        <v>122498.04</v>
      </c>
      <c r="F164" s="9">
        <v>67320.009999999995</v>
      </c>
      <c r="G164" s="9">
        <v>106864.04</v>
      </c>
      <c r="H164" s="9">
        <v>130356.07</v>
      </c>
      <c r="I164" s="9">
        <v>81901.679999999993</v>
      </c>
      <c r="J164" s="9">
        <v>114301.02</v>
      </c>
      <c r="K164" s="9">
        <v>87585.66</v>
      </c>
      <c r="L164" s="9">
        <v>117407.54</v>
      </c>
      <c r="M164" s="9">
        <v>73779.33</v>
      </c>
      <c r="N164" s="9">
        <v>58835.3</v>
      </c>
      <c r="O164" s="9">
        <f t="shared" si="55"/>
        <v>1117186.3</v>
      </c>
    </row>
    <row r="165" spans="1:15" s="11" customFormat="1" x14ac:dyDescent="0.25">
      <c r="A165" s="6">
        <v>940</v>
      </c>
      <c r="B165" s="7" t="s">
        <v>144</v>
      </c>
      <c r="C165" s="9">
        <v>2923.28</v>
      </c>
      <c r="D165" s="9">
        <v>4750.38</v>
      </c>
      <c r="E165" s="9">
        <v>2990.98</v>
      </c>
      <c r="F165" s="9">
        <v>2991</v>
      </c>
      <c r="G165" s="9">
        <v>2991</v>
      </c>
      <c r="H165" s="9">
        <v>3870.69</v>
      </c>
      <c r="I165" s="9">
        <v>1583.46</v>
      </c>
      <c r="J165" s="9">
        <v>4222.5600000000004</v>
      </c>
      <c r="K165" s="9">
        <v>2327.81</v>
      </c>
      <c r="L165" s="9">
        <v>1925.17</v>
      </c>
      <c r="M165" s="9">
        <v>2485.11</v>
      </c>
      <c r="N165" s="9">
        <v>2342.16</v>
      </c>
      <c r="O165" s="9">
        <f t="shared" si="55"/>
        <v>35403.600000000006</v>
      </c>
    </row>
    <row r="166" spans="1:15" s="11" customFormat="1" x14ac:dyDescent="0.25">
      <c r="A166" s="6">
        <v>944</v>
      </c>
      <c r="B166" s="7" t="s">
        <v>145</v>
      </c>
      <c r="C166" s="9">
        <v>8987.98</v>
      </c>
      <c r="D166" s="9">
        <v>12444.89</v>
      </c>
      <c r="E166" s="9">
        <v>11581.5</v>
      </c>
      <c r="F166" s="9">
        <v>16388.95</v>
      </c>
      <c r="G166" s="9">
        <v>14033.46</v>
      </c>
      <c r="H166" s="9">
        <v>17777.46</v>
      </c>
      <c r="I166" s="9">
        <v>23330.14</v>
      </c>
      <c r="J166" s="9">
        <v>23101.27</v>
      </c>
      <c r="K166" s="9">
        <v>18770.240000000002</v>
      </c>
      <c r="L166" s="9">
        <v>23586.15</v>
      </c>
      <c r="M166" s="9">
        <v>14930.64</v>
      </c>
      <c r="N166" s="9">
        <v>17363.7</v>
      </c>
      <c r="O166" s="9">
        <f t="shared" si="55"/>
        <v>202296.38</v>
      </c>
    </row>
    <row r="167" spans="1:15" s="11" customFormat="1" x14ac:dyDescent="0.25">
      <c r="A167" s="6">
        <v>949</v>
      </c>
      <c r="B167" s="7" t="s">
        <v>146</v>
      </c>
      <c r="C167" s="9">
        <v>422858.33</v>
      </c>
      <c r="D167" s="9">
        <v>68244.710000000006</v>
      </c>
      <c r="E167" s="9">
        <v>173013.66</v>
      </c>
      <c r="F167" s="9">
        <v>267638.5</v>
      </c>
      <c r="G167" s="9">
        <v>49024.31</v>
      </c>
      <c r="H167" s="9">
        <v>148637.12</v>
      </c>
      <c r="I167" s="9">
        <v>0</v>
      </c>
      <c r="J167" s="9">
        <v>29092.47</v>
      </c>
      <c r="K167" s="9">
        <v>275596.65999999997</v>
      </c>
      <c r="L167" s="9">
        <v>56906.61</v>
      </c>
      <c r="M167" s="9">
        <v>67453.86</v>
      </c>
      <c r="N167" s="9">
        <v>96456.25</v>
      </c>
      <c r="O167" s="9">
        <f t="shared" si="55"/>
        <v>1654922.48</v>
      </c>
    </row>
    <row r="168" spans="1:15" s="11" customFormat="1" x14ac:dyDescent="0.25">
      <c r="A168" s="6">
        <v>1004</v>
      </c>
      <c r="B168" s="7" t="s">
        <v>147</v>
      </c>
      <c r="C168" s="9">
        <v>3963.54</v>
      </c>
      <c r="D168" s="9">
        <v>6349.63</v>
      </c>
      <c r="E168" s="9">
        <v>5286.99</v>
      </c>
      <c r="F168" s="9">
        <v>5000</v>
      </c>
      <c r="G168" s="9">
        <v>7261.93</v>
      </c>
      <c r="H168" s="9">
        <v>3305.22</v>
      </c>
      <c r="I168" s="9">
        <v>2646.91</v>
      </c>
      <c r="J168" s="9">
        <v>4621.8500000000004</v>
      </c>
      <c r="K168" s="9">
        <v>3305.22</v>
      </c>
      <c r="L168" s="9">
        <v>665.14</v>
      </c>
      <c r="M168" s="9">
        <v>2500</v>
      </c>
      <c r="N168" s="9">
        <v>3977.2</v>
      </c>
      <c r="O168" s="9">
        <f t="shared" si="55"/>
        <v>48883.63</v>
      </c>
    </row>
    <row r="169" spans="1:15" s="11" customFormat="1" x14ac:dyDescent="0.25">
      <c r="A169" s="6">
        <v>1019</v>
      </c>
      <c r="B169" s="7" t="s">
        <v>148</v>
      </c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f t="shared" si="55"/>
        <v>0</v>
      </c>
    </row>
    <row r="170" spans="1:15" s="11" customFormat="1" x14ac:dyDescent="0.25">
      <c r="A170" s="6">
        <v>1021</v>
      </c>
      <c r="B170" s="7" t="s">
        <v>149</v>
      </c>
      <c r="C170" s="9">
        <v>32227.97</v>
      </c>
      <c r="D170" s="9">
        <v>17578.89</v>
      </c>
      <c r="E170" s="9">
        <v>5000</v>
      </c>
      <c r="F170" s="9">
        <v>5859.63</v>
      </c>
      <c r="G170" s="9">
        <v>17578.68</v>
      </c>
      <c r="H170" s="9">
        <v>5000</v>
      </c>
      <c r="I170" s="9">
        <v>26368.34</v>
      </c>
      <c r="J170" s="9">
        <v>5859.63</v>
      </c>
      <c r="K170" s="9">
        <v>8789.4500000000007</v>
      </c>
      <c r="L170" s="9">
        <v>8789.4500000000007</v>
      </c>
      <c r="M170" s="9">
        <v>8789.4500000000007</v>
      </c>
      <c r="N170" s="9">
        <v>8789.4500000000007</v>
      </c>
      <c r="O170" s="9">
        <f t="shared" si="55"/>
        <v>150630.94000000003</v>
      </c>
    </row>
    <row r="171" spans="1:15" s="11" customFormat="1" x14ac:dyDescent="0.25">
      <c r="A171" s="10"/>
      <c r="B171" s="4" t="s">
        <v>150</v>
      </c>
      <c r="C171" s="5">
        <f t="shared" ref="C171:N171" si="56">SUM(C172:C174)</f>
        <v>2937176.78</v>
      </c>
      <c r="D171" s="5">
        <f t="shared" si="56"/>
        <v>1059435.0699999998</v>
      </c>
      <c r="E171" s="5">
        <f t="shared" si="56"/>
        <v>473919.07999999996</v>
      </c>
      <c r="F171" s="5">
        <f t="shared" si="56"/>
        <v>450442.66000000003</v>
      </c>
      <c r="G171" s="5">
        <f t="shared" si="56"/>
        <v>378916.74</v>
      </c>
      <c r="H171" s="5">
        <f t="shared" si="56"/>
        <v>389894.33</v>
      </c>
      <c r="I171" s="5">
        <f t="shared" si="56"/>
        <v>426190.15</v>
      </c>
      <c r="J171" s="5">
        <f t="shared" si="56"/>
        <v>377653.43</v>
      </c>
      <c r="K171" s="5">
        <f t="shared" si="56"/>
        <v>449404.45</v>
      </c>
      <c r="L171" s="5">
        <f t="shared" si="56"/>
        <v>846517.27</v>
      </c>
      <c r="M171" s="5">
        <f t="shared" si="56"/>
        <v>456315.12</v>
      </c>
      <c r="N171" s="5">
        <f t="shared" si="56"/>
        <v>522653.16000000003</v>
      </c>
      <c r="O171" s="5">
        <f>SUM(O172:O174)</f>
        <v>8768518.2400000002</v>
      </c>
    </row>
    <row r="172" spans="1:15" s="11" customFormat="1" x14ac:dyDescent="0.25">
      <c r="A172" s="6">
        <v>941</v>
      </c>
      <c r="B172" s="7" t="s">
        <v>151</v>
      </c>
      <c r="C172" s="9">
        <v>2617976.7799999998</v>
      </c>
      <c r="D172" s="9">
        <v>766049.07</v>
      </c>
      <c r="E172" s="9">
        <v>220407.08</v>
      </c>
      <c r="F172" s="9">
        <v>133740.66</v>
      </c>
      <c r="G172" s="9">
        <v>97080.74</v>
      </c>
      <c r="H172" s="9">
        <v>90860.33</v>
      </c>
      <c r="I172" s="9">
        <v>113392.15</v>
      </c>
      <c r="J172" s="9">
        <v>77871.429999999993</v>
      </c>
      <c r="K172" s="9">
        <v>162433.95000000001</v>
      </c>
      <c r="L172" s="9">
        <v>524253.02</v>
      </c>
      <c r="M172" s="9">
        <v>157021.99</v>
      </c>
      <c r="N172" s="9">
        <v>242412.6</v>
      </c>
      <c r="O172" s="9">
        <f>SUM(C172:N172)</f>
        <v>5203499.8000000007</v>
      </c>
    </row>
    <row r="173" spans="1:15" s="11" customFormat="1" x14ac:dyDescent="0.25">
      <c r="A173" s="6">
        <v>942</v>
      </c>
      <c r="B173" s="7" t="s">
        <v>152</v>
      </c>
      <c r="C173" s="9">
        <v>0</v>
      </c>
      <c r="D173" s="9">
        <v>0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f>SUM(C173:N173)</f>
        <v>0</v>
      </c>
    </row>
    <row r="174" spans="1:15" s="11" customFormat="1" x14ac:dyDescent="0.25">
      <c r="A174" s="6">
        <v>943</v>
      </c>
      <c r="B174" s="7" t="s">
        <v>153</v>
      </c>
      <c r="C174" s="9">
        <v>319200</v>
      </c>
      <c r="D174" s="9">
        <v>293386</v>
      </c>
      <c r="E174" s="9">
        <v>253512</v>
      </c>
      <c r="F174" s="9">
        <v>316702</v>
      </c>
      <c r="G174" s="9">
        <v>281836</v>
      </c>
      <c r="H174" s="9">
        <v>299034</v>
      </c>
      <c r="I174" s="9">
        <v>312798</v>
      </c>
      <c r="J174" s="9">
        <v>299782</v>
      </c>
      <c r="K174" s="9">
        <v>286970.5</v>
      </c>
      <c r="L174" s="9">
        <v>322264.25</v>
      </c>
      <c r="M174" s="9">
        <v>299293.13</v>
      </c>
      <c r="N174" s="9">
        <v>280240.56</v>
      </c>
      <c r="O174" s="9">
        <f>SUM(C174:N174)</f>
        <v>3565018.44</v>
      </c>
    </row>
    <row r="175" spans="1:15" s="11" customFormat="1" x14ac:dyDescent="0.25">
      <c r="A175" s="10"/>
      <c r="B175" s="4" t="s">
        <v>154</v>
      </c>
      <c r="C175" s="5">
        <f t="shared" ref="C175:N175" si="57">SUM(C176:C179)</f>
        <v>864136.87</v>
      </c>
      <c r="D175" s="5">
        <f t="shared" si="57"/>
        <v>2916568.2600000002</v>
      </c>
      <c r="E175" s="5">
        <f t="shared" si="57"/>
        <v>841471.58000000007</v>
      </c>
      <c r="F175" s="5">
        <f t="shared" si="57"/>
        <v>1145600.46</v>
      </c>
      <c r="G175" s="5">
        <f t="shared" si="57"/>
        <v>1098385.8999999999</v>
      </c>
      <c r="H175" s="5">
        <f t="shared" si="57"/>
        <v>1746148.72</v>
      </c>
      <c r="I175" s="5">
        <f t="shared" si="57"/>
        <v>1351135.47</v>
      </c>
      <c r="J175" s="5">
        <f t="shared" si="57"/>
        <v>840420.82000000007</v>
      </c>
      <c r="K175" s="5">
        <f t="shared" si="57"/>
        <v>1179469.75</v>
      </c>
      <c r="L175" s="5">
        <f t="shared" si="57"/>
        <v>1675901.39</v>
      </c>
      <c r="M175" s="5">
        <f t="shared" si="57"/>
        <v>1098702.8599999999</v>
      </c>
      <c r="N175" s="5">
        <f t="shared" si="57"/>
        <v>362846.41</v>
      </c>
      <c r="O175" s="5">
        <f>SUM(O176:O179)</f>
        <v>15120788.49</v>
      </c>
    </row>
    <row r="176" spans="1:15" s="11" customFormat="1" x14ac:dyDescent="0.25">
      <c r="A176" s="6">
        <v>945</v>
      </c>
      <c r="B176" s="7" t="s">
        <v>155</v>
      </c>
      <c r="C176" s="9">
        <v>6428.51</v>
      </c>
      <c r="D176" s="9">
        <v>13863.95</v>
      </c>
      <c r="E176" s="9">
        <v>16980.21</v>
      </c>
      <c r="F176" s="9">
        <v>22012.240000000002</v>
      </c>
      <c r="G176" s="9">
        <v>1954.84</v>
      </c>
      <c r="H176" s="9">
        <v>5000</v>
      </c>
      <c r="I176" s="9">
        <v>12067.56</v>
      </c>
      <c r="J176" s="9">
        <v>19975.650000000001</v>
      </c>
      <c r="K176" s="9">
        <v>13742.47</v>
      </c>
      <c r="L176" s="9">
        <v>15535.85</v>
      </c>
      <c r="M176" s="9">
        <v>86125.68</v>
      </c>
      <c r="N176" s="9">
        <v>5000</v>
      </c>
      <c r="O176" s="9">
        <f>SUM(C176:N176)</f>
        <v>218686.96</v>
      </c>
    </row>
    <row r="177" spans="1:15" s="11" customFormat="1" x14ac:dyDescent="0.25">
      <c r="A177" s="6">
        <v>946</v>
      </c>
      <c r="B177" s="7" t="s">
        <v>156</v>
      </c>
      <c r="C177" s="9">
        <v>55399.37</v>
      </c>
      <c r="D177" s="9">
        <v>28596.6</v>
      </c>
      <c r="E177" s="9">
        <v>86285.35</v>
      </c>
      <c r="F177" s="9">
        <v>16991.810000000001</v>
      </c>
      <c r="G177" s="9">
        <v>75741.820000000007</v>
      </c>
      <c r="H177" s="9">
        <v>5000</v>
      </c>
      <c r="I177" s="9">
        <v>9479.33</v>
      </c>
      <c r="J177" s="9">
        <v>53274.29</v>
      </c>
      <c r="K177" s="9">
        <v>9454.59</v>
      </c>
      <c r="L177" s="9">
        <v>144964.46</v>
      </c>
      <c r="M177" s="9">
        <v>5743.58</v>
      </c>
      <c r="N177" s="9">
        <v>52366.49</v>
      </c>
      <c r="O177" s="9">
        <f>SUM(C177:N177)</f>
        <v>543297.69000000006</v>
      </c>
    </row>
    <row r="178" spans="1:15" s="11" customFormat="1" x14ac:dyDescent="0.25">
      <c r="A178" s="6">
        <v>947</v>
      </c>
      <c r="B178" s="7" t="s">
        <v>157</v>
      </c>
      <c r="C178" s="9">
        <v>3110.45</v>
      </c>
      <c r="D178" s="9">
        <v>1792.74</v>
      </c>
      <c r="E178" s="9">
        <v>1500</v>
      </c>
      <c r="F178" s="9">
        <v>1500</v>
      </c>
      <c r="G178" s="9">
        <v>1500</v>
      </c>
      <c r="H178" s="9">
        <v>1500</v>
      </c>
      <c r="I178" s="9">
        <v>1500</v>
      </c>
      <c r="J178" s="9">
        <v>1886.86</v>
      </c>
      <c r="K178" s="9">
        <v>1500</v>
      </c>
      <c r="L178" s="9">
        <v>2848.19</v>
      </c>
      <c r="M178" s="9">
        <v>1500</v>
      </c>
      <c r="N178" s="9">
        <v>1500</v>
      </c>
      <c r="O178" s="9">
        <f>SUM(C178:N178)</f>
        <v>21638.239999999998</v>
      </c>
    </row>
    <row r="179" spans="1:15" s="11" customFormat="1" x14ac:dyDescent="0.25">
      <c r="A179" s="6">
        <v>948</v>
      </c>
      <c r="B179" s="7" t="s">
        <v>158</v>
      </c>
      <c r="C179" s="9">
        <v>799198.54</v>
      </c>
      <c r="D179" s="9">
        <v>2872314.97</v>
      </c>
      <c r="E179" s="9">
        <v>736706.02</v>
      </c>
      <c r="F179" s="9">
        <v>1105096.4099999999</v>
      </c>
      <c r="G179" s="9">
        <v>1019189.24</v>
      </c>
      <c r="H179" s="9">
        <v>1734648.72</v>
      </c>
      <c r="I179" s="9">
        <v>1328088.58</v>
      </c>
      <c r="J179" s="9">
        <v>765284.02</v>
      </c>
      <c r="K179" s="9">
        <v>1154772.69</v>
      </c>
      <c r="L179" s="9">
        <v>1512552.89</v>
      </c>
      <c r="M179" s="9">
        <v>1005333.6</v>
      </c>
      <c r="N179" s="9">
        <v>303979.92</v>
      </c>
      <c r="O179" s="9">
        <f>SUM(C179:N179)</f>
        <v>14337165.6</v>
      </c>
    </row>
    <row r="180" spans="1:15" s="11" customFormat="1" x14ac:dyDescent="0.25">
      <c r="A180" s="10"/>
      <c r="B180" s="4" t="s">
        <v>159</v>
      </c>
      <c r="C180" s="5">
        <f t="shared" ref="C180:N180" si="58">SUM(C181:C188)</f>
        <v>680816.60000000009</v>
      </c>
      <c r="D180" s="5">
        <f t="shared" si="58"/>
        <v>753533.89</v>
      </c>
      <c r="E180" s="5">
        <f t="shared" si="58"/>
        <v>742953.95</v>
      </c>
      <c r="F180" s="5">
        <f t="shared" si="58"/>
        <v>1092051.8400000001</v>
      </c>
      <c r="G180" s="5">
        <f t="shared" si="58"/>
        <v>1000808.78</v>
      </c>
      <c r="H180" s="5">
        <f t="shared" si="58"/>
        <v>873028.42</v>
      </c>
      <c r="I180" s="5">
        <f t="shared" si="58"/>
        <v>879291.04</v>
      </c>
      <c r="J180" s="5">
        <f t="shared" si="58"/>
        <v>781213.44</v>
      </c>
      <c r="K180" s="5">
        <f t="shared" si="58"/>
        <v>1322399.51</v>
      </c>
      <c r="L180" s="5">
        <f t="shared" si="58"/>
        <v>1427405.6</v>
      </c>
      <c r="M180" s="5">
        <f t="shared" si="58"/>
        <v>917107.58000000007</v>
      </c>
      <c r="N180" s="5">
        <f t="shared" si="58"/>
        <v>1878104.59</v>
      </c>
      <c r="O180" s="5">
        <f>SUM(O181:O188)</f>
        <v>12348715.240000002</v>
      </c>
    </row>
    <row r="181" spans="1:15" s="11" customFormat="1" x14ac:dyDescent="0.25">
      <c r="A181" s="6">
        <v>950</v>
      </c>
      <c r="B181" s="7" t="s">
        <v>160</v>
      </c>
      <c r="C181" s="9">
        <v>395802.4</v>
      </c>
      <c r="D181" s="9">
        <v>519838.96</v>
      </c>
      <c r="E181" s="9">
        <v>382410.6</v>
      </c>
      <c r="F181" s="9">
        <v>753997.64</v>
      </c>
      <c r="G181" s="9">
        <v>828619.59</v>
      </c>
      <c r="H181" s="9">
        <v>676375.06</v>
      </c>
      <c r="I181" s="9">
        <v>647359.72</v>
      </c>
      <c r="J181" s="9">
        <v>491295.5</v>
      </c>
      <c r="K181" s="9">
        <v>1049268.52</v>
      </c>
      <c r="L181" s="9">
        <v>1256907.3700000001</v>
      </c>
      <c r="M181" s="9">
        <v>611231.37</v>
      </c>
      <c r="N181" s="9">
        <v>1635200.32</v>
      </c>
      <c r="O181" s="9">
        <f t="shared" ref="O181:O189" si="59">SUM(C181:N181)</f>
        <v>9248307.0500000007</v>
      </c>
    </row>
    <row r="182" spans="1:15" s="11" customFormat="1" x14ac:dyDescent="0.25">
      <c r="A182" s="6">
        <v>951</v>
      </c>
      <c r="B182" s="7" t="s">
        <v>161</v>
      </c>
      <c r="C182" s="9">
        <v>0</v>
      </c>
      <c r="D182" s="9">
        <v>0</v>
      </c>
      <c r="E182" s="9">
        <v>0</v>
      </c>
      <c r="F182" s="9">
        <v>0</v>
      </c>
      <c r="G182" s="9">
        <v>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f t="shared" si="59"/>
        <v>0</v>
      </c>
    </row>
    <row r="183" spans="1:15" s="11" customFormat="1" x14ac:dyDescent="0.25">
      <c r="A183" s="6">
        <v>952</v>
      </c>
      <c r="B183" s="7" t="s">
        <v>162</v>
      </c>
      <c r="C183" s="9">
        <v>0</v>
      </c>
      <c r="D183" s="9">
        <v>0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f t="shared" si="59"/>
        <v>0</v>
      </c>
    </row>
    <row r="184" spans="1:15" s="11" customFormat="1" x14ac:dyDescent="0.25">
      <c r="A184" s="6">
        <v>953</v>
      </c>
      <c r="B184" s="7" t="s">
        <v>163</v>
      </c>
      <c r="C184" s="9">
        <v>0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f t="shared" si="59"/>
        <v>0</v>
      </c>
    </row>
    <row r="185" spans="1:15" s="11" customFormat="1" x14ac:dyDescent="0.25">
      <c r="A185" s="6">
        <v>954</v>
      </c>
      <c r="B185" s="7" t="s">
        <v>164</v>
      </c>
      <c r="C185" s="9">
        <v>285014.2</v>
      </c>
      <c r="D185" s="9">
        <v>233694.93</v>
      </c>
      <c r="E185" s="9">
        <v>360543.35</v>
      </c>
      <c r="F185" s="9">
        <v>338054.2</v>
      </c>
      <c r="G185" s="9">
        <v>172189.19</v>
      </c>
      <c r="H185" s="9">
        <v>196653.36</v>
      </c>
      <c r="I185" s="9">
        <v>231931.32</v>
      </c>
      <c r="J185" s="9">
        <v>289917.94</v>
      </c>
      <c r="K185" s="9">
        <v>273130.99</v>
      </c>
      <c r="L185" s="9">
        <v>170498.23</v>
      </c>
      <c r="M185" s="9">
        <v>305876.21000000002</v>
      </c>
      <c r="N185" s="9">
        <v>242904.27</v>
      </c>
      <c r="O185" s="9">
        <f t="shared" si="59"/>
        <v>3100408.1900000004</v>
      </c>
    </row>
    <row r="186" spans="1:15" s="11" customFormat="1" x14ac:dyDescent="0.25">
      <c r="A186" s="6">
        <v>955</v>
      </c>
      <c r="B186" s="7" t="s">
        <v>165</v>
      </c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f t="shared" si="59"/>
        <v>0</v>
      </c>
    </row>
    <row r="187" spans="1:15" s="11" customFormat="1" x14ac:dyDescent="0.25">
      <c r="A187" s="6">
        <v>1017</v>
      </c>
      <c r="B187" s="7" t="s">
        <v>166</v>
      </c>
      <c r="C187" s="9">
        <v>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f t="shared" si="59"/>
        <v>0</v>
      </c>
    </row>
    <row r="188" spans="1:15" s="11" customFormat="1" x14ac:dyDescent="0.25">
      <c r="A188" s="6">
        <v>1020</v>
      </c>
      <c r="B188" s="7" t="s">
        <v>167</v>
      </c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f t="shared" si="59"/>
        <v>0</v>
      </c>
    </row>
    <row r="189" spans="1:15" s="11" customFormat="1" x14ac:dyDescent="0.25">
      <c r="A189" s="6">
        <v>956</v>
      </c>
      <c r="B189" s="7" t="s">
        <v>168</v>
      </c>
      <c r="C189" s="9">
        <v>0</v>
      </c>
      <c r="D189" s="9">
        <v>0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f t="shared" si="59"/>
        <v>0</v>
      </c>
    </row>
    <row r="190" spans="1:15" s="11" customFormat="1" x14ac:dyDescent="0.25">
      <c r="A190" s="10"/>
      <c r="B190" s="4" t="s">
        <v>169</v>
      </c>
      <c r="C190" s="5">
        <f t="shared" ref="C190:N190" si="60">SUM(C191:C203)</f>
        <v>0</v>
      </c>
      <c r="D190" s="5">
        <f t="shared" si="60"/>
        <v>0</v>
      </c>
      <c r="E190" s="5">
        <f t="shared" si="60"/>
        <v>0</v>
      </c>
      <c r="F190" s="5">
        <f t="shared" si="60"/>
        <v>0</v>
      </c>
      <c r="G190" s="5">
        <f t="shared" si="60"/>
        <v>0</v>
      </c>
      <c r="H190" s="5">
        <f t="shared" si="60"/>
        <v>0</v>
      </c>
      <c r="I190" s="5">
        <f t="shared" si="60"/>
        <v>0</v>
      </c>
      <c r="J190" s="5">
        <f t="shared" si="60"/>
        <v>0</v>
      </c>
      <c r="K190" s="5">
        <f t="shared" si="60"/>
        <v>0</v>
      </c>
      <c r="L190" s="5">
        <f t="shared" si="60"/>
        <v>0</v>
      </c>
      <c r="M190" s="5">
        <f t="shared" si="60"/>
        <v>0</v>
      </c>
      <c r="N190" s="5">
        <f t="shared" si="60"/>
        <v>0</v>
      </c>
      <c r="O190" s="5">
        <f>SUM(O191:O203)</f>
        <v>0</v>
      </c>
    </row>
    <row r="191" spans="1:15" s="11" customFormat="1" x14ac:dyDescent="0.25">
      <c r="A191" s="6">
        <v>958</v>
      </c>
      <c r="B191" s="7" t="s">
        <v>170</v>
      </c>
      <c r="C191" s="9">
        <v>0</v>
      </c>
      <c r="D191" s="9">
        <v>0</v>
      </c>
      <c r="E191" s="9">
        <v>0</v>
      </c>
      <c r="F191" s="9">
        <v>0</v>
      </c>
      <c r="G191" s="9">
        <v>0</v>
      </c>
      <c r="H191" s="9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f t="shared" ref="O191:O203" si="61">SUM(C191:N191)</f>
        <v>0</v>
      </c>
    </row>
    <row r="192" spans="1:15" s="11" customFormat="1" x14ac:dyDescent="0.25">
      <c r="A192" s="6">
        <v>959</v>
      </c>
      <c r="B192" s="7" t="s">
        <v>171</v>
      </c>
      <c r="C192" s="9">
        <v>0</v>
      </c>
      <c r="D192" s="9">
        <v>0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f t="shared" si="61"/>
        <v>0</v>
      </c>
    </row>
    <row r="193" spans="1:15" s="11" customFormat="1" x14ac:dyDescent="0.25">
      <c r="A193" s="6">
        <v>960</v>
      </c>
      <c r="B193" s="7" t="s">
        <v>172</v>
      </c>
      <c r="C193" s="9">
        <v>0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f t="shared" si="61"/>
        <v>0</v>
      </c>
    </row>
    <row r="194" spans="1:15" s="11" customFormat="1" x14ac:dyDescent="0.25">
      <c r="A194" s="6">
        <v>961</v>
      </c>
      <c r="B194" s="7" t="s">
        <v>173</v>
      </c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f t="shared" si="61"/>
        <v>0</v>
      </c>
    </row>
    <row r="195" spans="1:15" s="11" customFormat="1" x14ac:dyDescent="0.25">
      <c r="A195" s="6">
        <v>962</v>
      </c>
      <c r="B195" s="7" t="s">
        <v>174</v>
      </c>
      <c r="C195" s="9">
        <v>0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f t="shared" si="61"/>
        <v>0</v>
      </c>
    </row>
    <row r="196" spans="1:15" s="11" customFormat="1" x14ac:dyDescent="0.25">
      <c r="A196" s="6">
        <v>979</v>
      </c>
      <c r="B196" s="7" t="s">
        <v>175</v>
      </c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f t="shared" si="61"/>
        <v>0</v>
      </c>
    </row>
    <row r="197" spans="1:15" s="11" customFormat="1" x14ac:dyDescent="0.25">
      <c r="A197" s="6">
        <v>980</v>
      </c>
      <c r="B197" s="7" t="s">
        <v>176</v>
      </c>
      <c r="C197" s="9">
        <v>0</v>
      </c>
      <c r="D197" s="9">
        <v>0</v>
      </c>
      <c r="E197" s="9">
        <v>0</v>
      </c>
      <c r="F197" s="9">
        <v>0</v>
      </c>
      <c r="G197" s="9">
        <v>0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f t="shared" si="61"/>
        <v>0</v>
      </c>
    </row>
    <row r="198" spans="1:15" s="11" customFormat="1" x14ac:dyDescent="0.25">
      <c r="A198" s="6">
        <v>981</v>
      </c>
      <c r="B198" s="7" t="s">
        <v>177</v>
      </c>
      <c r="C198" s="9">
        <v>0</v>
      </c>
      <c r="D198" s="9">
        <v>0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f t="shared" si="61"/>
        <v>0</v>
      </c>
    </row>
    <row r="199" spans="1:15" s="11" customFormat="1" x14ac:dyDescent="0.25">
      <c r="A199" s="6">
        <v>982</v>
      </c>
      <c r="B199" s="7" t="s">
        <v>178</v>
      </c>
      <c r="C199" s="9">
        <v>0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f t="shared" si="61"/>
        <v>0</v>
      </c>
    </row>
    <row r="200" spans="1:15" s="11" customFormat="1" x14ac:dyDescent="0.25">
      <c r="A200" s="6">
        <v>983</v>
      </c>
      <c r="B200" s="7" t="s">
        <v>179</v>
      </c>
      <c r="C200" s="9">
        <v>0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f t="shared" si="61"/>
        <v>0</v>
      </c>
    </row>
    <row r="201" spans="1:15" s="11" customFormat="1" x14ac:dyDescent="0.25">
      <c r="A201" s="6">
        <v>984</v>
      </c>
      <c r="B201" s="7" t="s">
        <v>180</v>
      </c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f t="shared" si="61"/>
        <v>0</v>
      </c>
    </row>
    <row r="202" spans="1:15" s="11" customFormat="1" x14ac:dyDescent="0.25">
      <c r="A202" s="6">
        <v>985</v>
      </c>
      <c r="B202" s="7" t="s">
        <v>181</v>
      </c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f t="shared" si="61"/>
        <v>0</v>
      </c>
    </row>
    <row r="203" spans="1:15" s="11" customFormat="1" x14ac:dyDescent="0.25">
      <c r="A203" s="6">
        <v>1390</v>
      </c>
      <c r="B203" s="7" t="s">
        <v>182</v>
      </c>
      <c r="C203" s="9">
        <v>0</v>
      </c>
      <c r="D203" s="9">
        <v>0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f t="shared" si="61"/>
        <v>0</v>
      </c>
    </row>
    <row r="204" spans="1:15" s="11" customFormat="1" x14ac:dyDescent="0.25">
      <c r="A204" s="10"/>
      <c r="B204" s="4" t="s">
        <v>183</v>
      </c>
      <c r="C204" s="5">
        <f t="shared" ref="C204:N204" si="62">SUM(C205:C218)</f>
        <v>762449.52</v>
      </c>
      <c r="D204" s="5">
        <f t="shared" si="62"/>
        <v>767578.84</v>
      </c>
      <c r="E204" s="5">
        <f t="shared" si="62"/>
        <v>802018.44</v>
      </c>
      <c r="F204" s="5">
        <f t="shared" si="62"/>
        <v>742885.51</v>
      </c>
      <c r="G204" s="5">
        <f t="shared" si="62"/>
        <v>743045.23</v>
      </c>
      <c r="H204" s="5">
        <f t="shared" si="62"/>
        <v>754853.46000000008</v>
      </c>
      <c r="I204" s="5">
        <f t="shared" si="62"/>
        <v>851866.71</v>
      </c>
      <c r="J204" s="5">
        <f t="shared" si="62"/>
        <v>769332.3</v>
      </c>
      <c r="K204" s="5">
        <f t="shared" si="62"/>
        <v>736220.63</v>
      </c>
      <c r="L204" s="5">
        <f t="shared" si="62"/>
        <v>795462.76</v>
      </c>
      <c r="M204" s="5">
        <f t="shared" si="62"/>
        <v>758101.34000000008</v>
      </c>
      <c r="N204" s="5">
        <f t="shared" si="62"/>
        <v>625553.92000000004</v>
      </c>
      <c r="O204" s="5">
        <f>SUM(O205:O218)</f>
        <v>9109368.6600000001</v>
      </c>
    </row>
    <row r="205" spans="1:15" s="11" customFormat="1" x14ac:dyDescent="0.25">
      <c r="A205" s="6">
        <v>963</v>
      </c>
      <c r="B205" s="7" t="s">
        <v>184</v>
      </c>
      <c r="C205" s="9">
        <v>266657.96000000002</v>
      </c>
      <c r="D205" s="9">
        <v>243000.28</v>
      </c>
      <c r="E205" s="9">
        <v>244767.35999999999</v>
      </c>
      <c r="F205" s="9">
        <v>224689.06</v>
      </c>
      <c r="G205" s="9">
        <v>246046.05</v>
      </c>
      <c r="H205" s="9">
        <v>246083.84</v>
      </c>
      <c r="I205" s="9">
        <v>300535.24</v>
      </c>
      <c r="J205" s="9">
        <v>261167.16</v>
      </c>
      <c r="K205" s="9">
        <v>253225.52</v>
      </c>
      <c r="L205" s="9">
        <v>296530.88</v>
      </c>
      <c r="M205" s="9">
        <v>256741.13</v>
      </c>
      <c r="N205" s="9">
        <v>221833.01</v>
      </c>
      <c r="O205" s="9">
        <f t="shared" ref="O205:O218" si="63">SUM(C205:N205)</f>
        <v>3061277.4899999993</v>
      </c>
    </row>
    <row r="206" spans="1:15" s="11" customFormat="1" x14ac:dyDescent="0.25">
      <c r="A206" s="6">
        <v>900</v>
      </c>
      <c r="B206" s="7" t="s">
        <v>185</v>
      </c>
      <c r="C206" s="9">
        <v>2107.2600000000002</v>
      </c>
      <c r="D206" s="9">
        <v>2379.3000000000002</v>
      </c>
      <c r="E206" s="9">
        <v>4464.3599999999997</v>
      </c>
      <c r="F206" s="9">
        <v>3314.61</v>
      </c>
      <c r="G206" s="9">
        <v>5299.92</v>
      </c>
      <c r="H206" s="9">
        <v>5998.75</v>
      </c>
      <c r="I206" s="9">
        <v>6768.85</v>
      </c>
      <c r="J206" s="9">
        <v>4786.1000000000004</v>
      </c>
      <c r="K206" s="9">
        <v>7739.98</v>
      </c>
      <c r="L206" s="9">
        <v>3632.29</v>
      </c>
      <c r="M206" s="9">
        <v>4501.01</v>
      </c>
      <c r="N206" s="9">
        <v>9358.75</v>
      </c>
      <c r="O206" s="9">
        <f t="shared" si="63"/>
        <v>60351.180000000008</v>
      </c>
    </row>
    <row r="207" spans="1:15" s="11" customFormat="1" x14ac:dyDescent="0.25">
      <c r="A207" s="6">
        <v>964</v>
      </c>
      <c r="B207" s="7" t="s">
        <v>186</v>
      </c>
      <c r="C207" s="9">
        <v>5621.01</v>
      </c>
      <c r="D207" s="9">
        <v>4876.78</v>
      </c>
      <c r="E207" s="9">
        <v>3996.96</v>
      </c>
      <c r="F207" s="9">
        <v>3552.19</v>
      </c>
      <c r="G207" s="9">
        <v>2906</v>
      </c>
      <c r="H207" s="9">
        <v>9253.9500000000007</v>
      </c>
      <c r="I207" s="9">
        <v>5176.3100000000004</v>
      </c>
      <c r="J207" s="9">
        <v>6904.28</v>
      </c>
      <c r="K207" s="9">
        <v>2961.32</v>
      </c>
      <c r="L207" s="9">
        <v>4615.99</v>
      </c>
      <c r="M207" s="9">
        <v>4945.1499999999996</v>
      </c>
      <c r="N207" s="9">
        <v>3111.21</v>
      </c>
      <c r="O207" s="9">
        <f t="shared" si="63"/>
        <v>57921.149999999994</v>
      </c>
    </row>
    <row r="208" spans="1:15" s="11" customFormat="1" x14ac:dyDescent="0.25">
      <c r="A208" s="6">
        <v>965</v>
      </c>
      <c r="B208" s="7" t="s">
        <v>187</v>
      </c>
      <c r="C208" s="9">
        <v>35077.17</v>
      </c>
      <c r="D208" s="9">
        <v>43522.5</v>
      </c>
      <c r="E208" s="9">
        <v>40058.5</v>
      </c>
      <c r="F208" s="9">
        <v>42660</v>
      </c>
      <c r="G208" s="9">
        <v>48166.15</v>
      </c>
      <c r="H208" s="9">
        <v>46874</v>
      </c>
      <c r="I208" s="9">
        <v>56949.5</v>
      </c>
      <c r="J208" s="9">
        <v>47103.81</v>
      </c>
      <c r="K208" s="9">
        <v>44869.25</v>
      </c>
      <c r="L208" s="9">
        <v>50824.63</v>
      </c>
      <c r="M208" s="9">
        <v>60623.56</v>
      </c>
      <c r="N208" s="9">
        <v>40913.269999999997</v>
      </c>
      <c r="O208" s="9">
        <f t="shared" si="63"/>
        <v>557642.34</v>
      </c>
    </row>
    <row r="209" spans="1:15" s="11" customFormat="1" x14ac:dyDescent="0.25">
      <c r="A209" s="6">
        <v>966</v>
      </c>
      <c r="B209" s="7" t="s">
        <v>188</v>
      </c>
      <c r="C209" s="9">
        <v>1361.64</v>
      </c>
      <c r="D209" s="9">
        <v>1431.39</v>
      </c>
      <c r="E209" s="9">
        <v>2712.03</v>
      </c>
      <c r="F209" s="9">
        <v>472.5</v>
      </c>
      <c r="G209" s="9">
        <v>619.23</v>
      </c>
      <c r="H209" s="9">
        <v>830.39</v>
      </c>
      <c r="I209" s="9">
        <v>917.71</v>
      </c>
      <c r="J209" s="9">
        <v>591.63</v>
      </c>
      <c r="K209" s="9">
        <v>1339.41</v>
      </c>
      <c r="L209" s="9">
        <v>676.22</v>
      </c>
      <c r="M209" s="9">
        <v>752.47</v>
      </c>
      <c r="N209" s="9">
        <v>866.07</v>
      </c>
      <c r="O209" s="9">
        <f t="shared" si="63"/>
        <v>12570.689999999999</v>
      </c>
    </row>
    <row r="210" spans="1:15" s="11" customFormat="1" x14ac:dyDescent="0.25">
      <c r="A210" s="6">
        <v>967</v>
      </c>
      <c r="B210" s="7" t="s">
        <v>189</v>
      </c>
      <c r="C210" s="9">
        <v>0</v>
      </c>
      <c r="D210" s="9">
        <v>0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f t="shared" si="63"/>
        <v>0</v>
      </c>
    </row>
    <row r="211" spans="1:15" s="11" customFormat="1" x14ac:dyDescent="0.25">
      <c r="A211" s="6">
        <v>968</v>
      </c>
      <c r="B211" s="7" t="s">
        <v>190</v>
      </c>
      <c r="C211" s="9">
        <v>74137.710000000006</v>
      </c>
      <c r="D211" s="9">
        <v>131190.18</v>
      </c>
      <c r="E211" s="9">
        <v>181500.45</v>
      </c>
      <c r="F211" s="9">
        <v>121685.65</v>
      </c>
      <c r="G211" s="9">
        <v>78085.38</v>
      </c>
      <c r="H211" s="9">
        <v>70229.39</v>
      </c>
      <c r="I211" s="9">
        <v>81425.48</v>
      </c>
      <c r="J211" s="9">
        <v>74650.039999999994</v>
      </c>
      <c r="K211" s="9">
        <v>60707.46</v>
      </c>
      <c r="L211" s="9">
        <v>84181.93</v>
      </c>
      <c r="M211" s="9">
        <v>81080.679999999993</v>
      </c>
      <c r="N211" s="9">
        <v>57406.58</v>
      </c>
      <c r="O211" s="9">
        <f t="shared" si="63"/>
        <v>1096280.93</v>
      </c>
    </row>
    <row r="212" spans="1:15" s="11" customFormat="1" x14ac:dyDescent="0.25">
      <c r="A212" s="6">
        <v>969</v>
      </c>
      <c r="B212" s="7" t="s">
        <v>191</v>
      </c>
      <c r="C212" s="9">
        <v>285924.78000000003</v>
      </c>
      <c r="D212" s="9">
        <v>260608</v>
      </c>
      <c r="E212" s="9">
        <v>275638.78000000003</v>
      </c>
      <c r="F212" s="9">
        <v>271309.5</v>
      </c>
      <c r="G212" s="9">
        <v>265002</v>
      </c>
      <c r="H212" s="9">
        <v>272217.64</v>
      </c>
      <c r="I212" s="9">
        <v>307372.12</v>
      </c>
      <c r="J212" s="9">
        <v>279415.62</v>
      </c>
      <c r="K212" s="9">
        <v>261081.06</v>
      </c>
      <c r="L212" s="9">
        <v>254715.01</v>
      </c>
      <c r="M212" s="9">
        <v>249616.4</v>
      </c>
      <c r="N212" s="9">
        <v>244054.78</v>
      </c>
      <c r="O212" s="9">
        <f t="shared" si="63"/>
        <v>3226955.6900000004</v>
      </c>
    </row>
    <row r="213" spans="1:15" s="11" customFormat="1" x14ac:dyDescent="0.25">
      <c r="A213" s="6">
        <v>974</v>
      </c>
      <c r="B213" s="7" t="s">
        <v>192</v>
      </c>
      <c r="C213" s="9">
        <v>0</v>
      </c>
      <c r="D213" s="9">
        <v>0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f t="shared" si="63"/>
        <v>0</v>
      </c>
    </row>
    <row r="214" spans="1:15" s="11" customFormat="1" x14ac:dyDescent="0.25">
      <c r="A214" s="6">
        <v>975</v>
      </c>
      <c r="B214" s="7" t="s">
        <v>193</v>
      </c>
      <c r="C214" s="9">
        <v>70211.990000000005</v>
      </c>
      <c r="D214" s="9">
        <v>59220.41</v>
      </c>
      <c r="E214" s="9">
        <v>27530</v>
      </c>
      <c r="F214" s="9">
        <v>53852</v>
      </c>
      <c r="G214" s="9">
        <v>75570.5</v>
      </c>
      <c r="H214" s="9">
        <v>82015.5</v>
      </c>
      <c r="I214" s="9">
        <v>71371.5</v>
      </c>
      <c r="J214" s="9">
        <v>73363.66</v>
      </c>
      <c r="K214" s="9">
        <v>82946.63</v>
      </c>
      <c r="L214" s="9">
        <v>78935.81</v>
      </c>
      <c r="M214" s="9">
        <v>78490.94</v>
      </c>
      <c r="N214" s="9">
        <v>26660.25</v>
      </c>
      <c r="O214" s="9">
        <f t="shared" si="63"/>
        <v>780169.19</v>
      </c>
    </row>
    <row r="215" spans="1:15" s="11" customFormat="1" x14ac:dyDescent="0.25">
      <c r="A215" s="6">
        <v>1018</v>
      </c>
      <c r="B215" s="7" t="s">
        <v>194</v>
      </c>
      <c r="C215" s="9">
        <v>0</v>
      </c>
      <c r="D215" s="9">
        <v>0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f t="shared" si="63"/>
        <v>0</v>
      </c>
    </row>
    <row r="216" spans="1:15" s="11" customFormat="1" x14ac:dyDescent="0.25">
      <c r="A216" s="6">
        <v>1023</v>
      </c>
      <c r="B216" s="7" t="s">
        <v>195</v>
      </c>
      <c r="C216" s="9">
        <v>0</v>
      </c>
      <c r="D216" s="9">
        <v>0</v>
      </c>
      <c r="E216" s="9">
        <v>0</v>
      </c>
      <c r="F216" s="9">
        <v>0</v>
      </c>
      <c r="G216" s="9">
        <v>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f t="shared" si="63"/>
        <v>0</v>
      </c>
    </row>
    <row r="217" spans="1:15" s="11" customFormat="1" x14ac:dyDescent="0.25">
      <c r="A217" s="6">
        <v>1348</v>
      </c>
      <c r="B217" s="7" t="s">
        <v>196</v>
      </c>
      <c r="C217" s="9">
        <v>10500</v>
      </c>
      <c r="D217" s="9">
        <v>10500</v>
      </c>
      <c r="E217" s="9">
        <v>10500</v>
      </c>
      <c r="F217" s="9">
        <v>10500</v>
      </c>
      <c r="G217" s="9">
        <v>10500</v>
      </c>
      <c r="H217" s="9">
        <v>10500</v>
      </c>
      <c r="I217" s="9">
        <v>10500</v>
      </c>
      <c r="J217" s="9">
        <v>10500</v>
      </c>
      <c r="K217" s="9">
        <v>10500</v>
      </c>
      <c r="L217" s="9">
        <v>10500</v>
      </c>
      <c r="M217" s="9">
        <v>10500</v>
      </c>
      <c r="N217" s="9">
        <v>10500</v>
      </c>
      <c r="O217" s="9">
        <f t="shared" si="63"/>
        <v>126000</v>
      </c>
    </row>
    <row r="218" spans="1:15" s="11" customFormat="1" x14ac:dyDescent="0.25">
      <c r="A218" s="6">
        <v>1349</v>
      </c>
      <c r="B218" s="7" t="s">
        <v>197</v>
      </c>
      <c r="C218" s="9">
        <v>10850</v>
      </c>
      <c r="D218" s="9">
        <v>10850</v>
      </c>
      <c r="E218" s="9">
        <v>10850</v>
      </c>
      <c r="F218" s="9">
        <v>10850</v>
      </c>
      <c r="G218" s="9">
        <v>10850</v>
      </c>
      <c r="H218" s="9">
        <v>10850</v>
      </c>
      <c r="I218" s="9">
        <v>10850</v>
      </c>
      <c r="J218" s="9">
        <v>10850</v>
      </c>
      <c r="K218" s="9">
        <v>10850</v>
      </c>
      <c r="L218" s="9">
        <v>10850</v>
      </c>
      <c r="M218" s="9">
        <v>10850</v>
      </c>
      <c r="N218" s="9">
        <v>10850</v>
      </c>
      <c r="O218" s="9">
        <f t="shared" si="63"/>
        <v>130200</v>
      </c>
    </row>
    <row r="219" spans="1:15" s="11" customFormat="1" x14ac:dyDescent="0.25">
      <c r="A219" s="10"/>
      <c r="B219" s="4" t="s">
        <v>198</v>
      </c>
      <c r="C219" s="5">
        <f t="shared" ref="C219:N219" si="64">SUM(C220:C220)</f>
        <v>0</v>
      </c>
      <c r="D219" s="5">
        <f t="shared" si="64"/>
        <v>0</v>
      </c>
      <c r="E219" s="5">
        <f t="shared" si="64"/>
        <v>0</v>
      </c>
      <c r="F219" s="5">
        <f t="shared" si="64"/>
        <v>0</v>
      </c>
      <c r="G219" s="5">
        <f t="shared" si="64"/>
        <v>0</v>
      </c>
      <c r="H219" s="5">
        <f t="shared" si="64"/>
        <v>0</v>
      </c>
      <c r="I219" s="5">
        <f t="shared" si="64"/>
        <v>0</v>
      </c>
      <c r="J219" s="5">
        <f t="shared" si="64"/>
        <v>0</v>
      </c>
      <c r="K219" s="5">
        <f t="shared" si="64"/>
        <v>0</v>
      </c>
      <c r="L219" s="5">
        <f t="shared" si="64"/>
        <v>0</v>
      </c>
      <c r="M219" s="5">
        <f t="shared" si="64"/>
        <v>0</v>
      </c>
      <c r="N219" s="5">
        <f t="shared" si="64"/>
        <v>0</v>
      </c>
      <c r="O219" s="5">
        <f>SUM(O220:O220)</f>
        <v>0</v>
      </c>
    </row>
    <row r="220" spans="1:15" s="11" customFormat="1" x14ac:dyDescent="0.25">
      <c r="A220" s="10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s="11" customFormat="1" x14ac:dyDescent="0.25">
      <c r="A221" s="10"/>
      <c r="B221" s="4" t="s">
        <v>199</v>
      </c>
      <c r="C221" s="5">
        <f t="shared" ref="C221:N221" si="65">+C222</f>
        <v>22244151.149999999</v>
      </c>
      <c r="D221" s="5">
        <f t="shared" si="65"/>
        <v>21782699.780000001</v>
      </c>
      <c r="E221" s="5">
        <f t="shared" si="65"/>
        <v>19494147.07</v>
      </c>
      <c r="F221" s="5">
        <f t="shared" si="65"/>
        <v>21211812.280000001</v>
      </c>
      <c r="G221" s="5">
        <f t="shared" si="65"/>
        <v>21224524.34</v>
      </c>
      <c r="H221" s="5">
        <f t="shared" si="65"/>
        <v>23154017.25</v>
      </c>
      <c r="I221" s="5">
        <f t="shared" si="65"/>
        <v>24481199.579999998</v>
      </c>
      <c r="J221" s="5">
        <f t="shared" si="65"/>
        <v>25173695.850000001</v>
      </c>
      <c r="K221" s="5">
        <f t="shared" si="65"/>
        <v>24215956.850000001</v>
      </c>
      <c r="L221" s="5">
        <f t="shared" si="65"/>
        <v>24528149.559999999</v>
      </c>
      <c r="M221" s="5">
        <f t="shared" si="65"/>
        <v>23375811.140000001</v>
      </c>
      <c r="N221" s="5">
        <f t="shared" si="65"/>
        <v>23671178.960000001</v>
      </c>
      <c r="O221" s="5">
        <f>+O222</f>
        <v>274557343.80999994</v>
      </c>
    </row>
    <row r="222" spans="1:15" s="11" customFormat="1" x14ac:dyDescent="0.25">
      <c r="A222" s="6">
        <v>972</v>
      </c>
      <c r="B222" s="7" t="s">
        <v>200</v>
      </c>
      <c r="C222" s="9">
        <v>22244151.149999999</v>
      </c>
      <c r="D222" s="9">
        <v>21782699.780000001</v>
      </c>
      <c r="E222" s="9">
        <v>19494147.07</v>
      </c>
      <c r="F222" s="9">
        <v>21211812.280000001</v>
      </c>
      <c r="G222" s="9">
        <v>21224524.34</v>
      </c>
      <c r="H222" s="9">
        <v>23154017.25</v>
      </c>
      <c r="I222" s="9">
        <v>24481199.579999998</v>
      </c>
      <c r="J222" s="9">
        <v>25173695.850000001</v>
      </c>
      <c r="K222" s="9">
        <v>24215956.850000001</v>
      </c>
      <c r="L222" s="9">
        <v>24528149.559999999</v>
      </c>
      <c r="M222" s="9">
        <v>23375811.140000001</v>
      </c>
      <c r="N222" s="9">
        <v>23671178.960000001</v>
      </c>
      <c r="O222" s="9">
        <f>SUM(C222:N222)</f>
        <v>274557343.80999994</v>
      </c>
    </row>
    <row r="223" spans="1:15" s="11" customFormat="1" x14ac:dyDescent="0.25">
      <c r="A223" s="10"/>
      <c r="B223" s="4" t="s">
        <v>201</v>
      </c>
      <c r="C223" s="5">
        <f t="shared" ref="C223:N223" si="66">SUM(C224:C224)</f>
        <v>0</v>
      </c>
      <c r="D223" s="5">
        <f t="shared" si="66"/>
        <v>0</v>
      </c>
      <c r="E223" s="5">
        <f t="shared" si="66"/>
        <v>0</v>
      </c>
      <c r="F223" s="5">
        <f t="shared" si="66"/>
        <v>0</v>
      </c>
      <c r="G223" s="5">
        <f t="shared" si="66"/>
        <v>0</v>
      </c>
      <c r="H223" s="5">
        <f t="shared" si="66"/>
        <v>0</v>
      </c>
      <c r="I223" s="5">
        <f t="shared" si="66"/>
        <v>0</v>
      </c>
      <c r="J223" s="5">
        <f t="shared" si="66"/>
        <v>0</v>
      </c>
      <c r="K223" s="5">
        <f t="shared" si="66"/>
        <v>0</v>
      </c>
      <c r="L223" s="5">
        <f t="shared" si="66"/>
        <v>0</v>
      </c>
      <c r="M223" s="5">
        <f t="shared" si="66"/>
        <v>0</v>
      </c>
      <c r="N223" s="5">
        <f t="shared" si="66"/>
        <v>0</v>
      </c>
      <c r="O223" s="5">
        <f>SUM(O224:O224)</f>
        <v>0</v>
      </c>
    </row>
    <row r="224" spans="1:15" s="11" customFormat="1" x14ac:dyDescent="0.25">
      <c r="A224" s="10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s="11" customFormat="1" x14ac:dyDescent="0.25">
      <c r="A225" s="10"/>
      <c r="B225" s="4" t="s">
        <v>202</v>
      </c>
      <c r="C225" s="5">
        <f t="shared" ref="C225:N225" si="67">SUM(C226:C226)</f>
        <v>0</v>
      </c>
      <c r="D225" s="5">
        <f t="shared" si="67"/>
        <v>0</v>
      </c>
      <c r="E225" s="5">
        <f t="shared" si="67"/>
        <v>0</v>
      </c>
      <c r="F225" s="5">
        <f t="shared" si="67"/>
        <v>0</v>
      </c>
      <c r="G225" s="5">
        <f t="shared" si="67"/>
        <v>0</v>
      </c>
      <c r="H225" s="5">
        <f t="shared" si="67"/>
        <v>0</v>
      </c>
      <c r="I225" s="5">
        <f t="shared" si="67"/>
        <v>0</v>
      </c>
      <c r="J225" s="5">
        <f t="shared" si="67"/>
        <v>0</v>
      </c>
      <c r="K225" s="5">
        <f t="shared" si="67"/>
        <v>0</v>
      </c>
      <c r="L225" s="5">
        <f t="shared" si="67"/>
        <v>0</v>
      </c>
      <c r="M225" s="5">
        <f t="shared" si="67"/>
        <v>0</v>
      </c>
      <c r="N225" s="5">
        <f t="shared" si="67"/>
        <v>0</v>
      </c>
      <c r="O225" s="5">
        <f>SUM(O226:O226)</f>
        <v>0</v>
      </c>
    </row>
    <row r="226" spans="1:15" s="11" customFormat="1" x14ac:dyDescent="0.25">
      <c r="A226" s="10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s="11" customFormat="1" x14ac:dyDescent="0.25">
      <c r="A227" s="10"/>
      <c r="B227" s="4" t="s">
        <v>203</v>
      </c>
      <c r="C227" s="5">
        <f t="shared" ref="C227:N227" si="68">SUM(C228)</f>
        <v>0</v>
      </c>
      <c r="D227" s="5">
        <f t="shared" si="68"/>
        <v>0</v>
      </c>
      <c r="E227" s="5">
        <f t="shared" si="68"/>
        <v>0</v>
      </c>
      <c r="F227" s="5">
        <f t="shared" si="68"/>
        <v>0</v>
      </c>
      <c r="G227" s="5">
        <f t="shared" si="68"/>
        <v>0</v>
      </c>
      <c r="H227" s="5">
        <f t="shared" si="68"/>
        <v>0</v>
      </c>
      <c r="I227" s="5">
        <f t="shared" si="68"/>
        <v>0</v>
      </c>
      <c r="J227" s="5">
        <f t="shared" si="68"/>
        <v>0</v>
      </c>
      <c r="K227" s="5">
        <f t="shared" si="68"/>
        <v>0</v>
      </c>
      <c r="L227" s="5">
        <f t="shared" si="68"/>
        <v>0</v>
      </c>
      <c r="M227" s="5">
        <f t="shared" si="68"/>
        <v>0</v>
      </c>
      <c r="N227" s="5">
        <f t="shared" si="68"/>
        <v>0</v>
      </c>
      <c r="O227" s="5">
        <f>SUM(O228)</f>
        <v>0</v>
      </c>
    </row>
    <row r="228" spans="1:15" s="11" customFormat="1" x14ac:dyDescent="0.25">
      <c r="A228" s="10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s="11" customFormat="1" x14ac:dyDescent="0.25">
      <c r="A229" s="10"/>
      <c r="B229" s="4" t="s">
        <v>204</v>
      </c>
      <c r="C229" s="5">
        <f t="shared" ref="C229:N229" si="69">+C230</f>
        <v>0</v>
      </c>
      <c r="D229" s="5">
        <f t="shared" si="69"/>
        <v>0</v>
      </c>
      <c r="E229" s="5">
        <f t="shared" si="69"/>
        <v>0</v>
      </c>
      <c r="F229" s="5">
        <f t="shared" si="69"/>
        <v>0</v>
      </c>
      <c r="G229" s="5">
        <f t="shared" si="69"/>
        <v>0</v>
      </c>
      <c r="H229" s="5">
        <f t="shared" si="69"/>
        <v>0</v>
      </c>
      <c r="I229" s="5">
        <f t="shared" si="69"/>
        <v>0</v>
      </c>
      <c r="J229" s="5">
        <f t="shared" si="69"/>
        <v>0</v>
      </c>
      <c r="K229" s="5">
        <f t="shared" si="69"/>
        <v>0</v>
      </c>
      <c r="L229" s="5">
        <f t="shared" si="69"/>
        <v>0</v>
      </c>
      <c r="M229" s="5">
        <f t="shared" si="69"/>
        <v>0</v>
      </c>
      <c r="N229" s="5">
        <f t="shared" si="69"/>
        <v>0</v>
      </c>
      <c r="O229" s="5">
        <f>+O230</f>
        <v>0</v>
      </c>
    </row>
    <row r="230" spans="1:15" s="11" customFormat="1" x14ac:dyDescent="0.25">
      <c r="A230" s="10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s="11" customFormat="1" x14ac:dyDescent="0.25">
      <c r="A231" s="10"/>
      <c r="B231" s="2" t="s">
        <v>205</v>
      </c>
      <c r="C231" s="3">
        <f t="shared" ref="C231:N231" si="70">+C232</f>
        <v>0</v>
      </c>
      <c r="D231" s="3">
        <f t="shared" si="70"/>
        <v>0</v>
      </c>
      <c r="E231" s="3">
        <f t="shared" si="70"/>
        <v>0</v>
      </c>
      <c r="F231" s="3">
        <f t="shared" si="70"/>
        <v>0</v>
      </c>
      <c r="G231" s="3">
        <f t="shared" si="70"/>
        <v>0</v>
      </c>
      <c r="H231" s="3">
        <f t="shared" si="70"/>
        <v>0</v>
      </c>
      <c r="I231" s="3">
        <f t="shared" si="70"/>
        <v>0</v>
      </c>
      <c r="J231" s="3">
        <f t="shared" si="70"/>
        <v>0</v>
      </c>
      <c r="K231" s="3">
        <f t="shared" si="70"/>
        <v>0</v>
      </c>
      <c r="L231" s="3">
        <f t="shared" si="70"/>
        <v>0</v>
      </c>
      <c r="M231" s="3">
        <f t="shared" si="70"/>
        <v>0</v>
      </c>
      <c r="N231" s="3">
        <f t="shared" si="70"/>
        <v>0</v>
      </c>
      <c r="O231" s="3">
        <f>+O232</f>
        <v>0</v>
      </c>
    </row>
    <row r="232" spans="1:15" s="11" customFormat="1" x14ac:dyDescent="0.25">
      <c r="A232" s="10"/>
      <c r="B232" s="4" t="s">
        <v>206</v>
      </c>
      <c r="C232" s="5">
        <f t="shared" ref="C232:O232" si="71">SUM(C233:C234)</f>
        <v>0</v>
      </c>
      <c r="D232" s="5">
        <f t="shared" si="71"/>
        <v>0</v>
      </c>
      <c r="E232" s="5">
        <f t="shared" si="71"/>
        <v>0</v>
      </c>
      <c r="F232" s="5">
        <f t="shared" si="71"/>
        <v>0</v>
      </c>
      <c r="G232" s="5">
        <f t="shared" si="71"/>
        <v>0</v>
      </c>
      <c r="H232" s="5">
        <f t="shared" si="71"/>
        <v>0</v>
      </c>
      <c r="I232" s="5">
        <f t="shared" si="71"/>
        <v>0</v>
      </c>
      <c r="J232" s="5">
        <f t="shared" si="71"/>
        <v>0</v>
      </c>
      <c r="K232" s="5">
        <f t="shared" si="71"/>
        <v>0</v>
      </c>
      <c r="L232" s="5">
        <f t="shared" si="71"/>
        <v>0</v>
      </c>
      <c r="M232" s="5">
        <f t="shared" si="71"/>
        <v>0</v>
      </c>
      <c r="N232" s="5">
        <f t="shared" si="71"/>
        <v>0</v>
      </c>
      <c r="O232" s="5">
        <f t="shared" si="71"/>
        <v>0</v>
      </c>
    </row>
    <row r="233" spans="1:15" s="11" customFormat="1" x14ac:dyDescent="0.25">
      <c r="A233" s="6">
        <v>1151</v>
      </c>
      <c r="B233" s="7" t="s">
        <v>205</v>
      </c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f t="shared" ref="O233:O234" si="72">SUM(C233:N233)</f>
        <v>0</v>
      </c>
    </row>
    <row r="234" spans="1:15" s="11" customFormat="1" x14ac:dyDescent="0.25">
      <c r="A234" s="6">
        <v>1118</v>
      </c>
      <c r="B234" s="7" t="s">
        <v>207</v>
      </c>
      <c r="C234" s="9">
        <v>0</v>
      </c>
      <c r="D234" s="9">
        <v>0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f t="shared" si="72"/>
        <v>0</v>
      </c>
    </row>
    <row r="235" spans="1:15" s="11" customFormat="1" x14ac:dyDescent="0.25">
      <c r="A235" s="10"/>
      <c r="B235" s="2" t="s">
        <v>212</v>
      </c>
      <c r="C235" s="3">
        <f t="shared" ref="C235:N235" si="73">+C236+C246</f>
        <v>22474.34</v>
      </c>
      <c r="D235" s="3">
        <f t="shared" si="73"/>
        <v>21291.48</v>
      </c>
      <c r="E235" s="3">
        <f t="shared" si="73"/>
        <v>16813.509999999998</v>
      </c>
      <c r="F235" s="3">
        <f t="shared" si="73"/>
        <v>15292.87</v>
      </c>
      <c r="G235" s="3">
        <f t="shared" si="73"/>
        <v>17066.900000000001</v>
      </c>
      <c r="H235" s="3">
        <f t="shared" si="73"/>
        <v>19010.25</v>
      </c>
      <c r="I235" s="3">
        <f t="shared" si="73"/>
        <v>18587.8</v>
      </c>
      <c r="J235" s="3">
        <f t="shared" si="73"/>
        <v>16898</v>
      </c>
      <c r="K235" s="3">
        <f t="shared" si="73"/>
        <v>25684.959999999999</v>
      </c>
      <c r="L235" s="3">
        <f t="shared" si="73"/>
        <v>19234.150000000001</v>
      </c>
      <c r="M235" s="3">
        <f t="shared" si="73"/>
        <v>20358.990000000002</v>
      </c>
      <c r="N235" s="3">
        <f t="shared" si="73"/>
        <v>20013.150000000001</v>
      </c>
      <c r="O235" s="3">
        <f>+O236+O246</f>
        <v>232726.39999999999</v>
      </c>
    </row>
    <row r="236" spans="1:15" s="11" customFormat="1" x14ac:dyDescent="0.25">
      <c r="A236" s="10"/>
      <c r="B236" s="4" t="s">
        <v>43</v>
      </c>
      <c r="C236" s="5">
        <f t="shared" ref="C236:N236" si="74">SUM(C237:C243)</f>
        <v>0</v>
      </c>
      <c r="D236" s="5">
        <f t="shared" si="74"/>
        <v>0</v>
      </c>
      <c r="E236" s="5">
        <f t="shared" si="74"/>
        <v>0</v>
      </c>
      <c r="F236" s="5">
        <f t="shared" si="74"/>
        <v>0</v>
      </c>
      <c r="G236" s="5">
        <f t="shared" si="74"/>
        <v>0</v>
      </c>
      <c r="H236" s="5">
        <f t="shared" si="74"/>
        <v>0</v>
      </c>
      <c r="I236" s="5">
        <f t="shared" si="74"/>
        <v>0</v>
      </c>
      <c r="J236" s="5">
        <f t="shared" si="74"/>
        <v>0</v>
      </c>
      <c r="K236" s="5">
        <f t="shared" si="74"/>
        <v>0</v>
      </c>
      <c r="L236" s="5">
        <f t="shared" si="74"/>
        <v>0</v>
      </c>
      <c r="M236" s="5">
        <f t="shared" si="74"/>
        <v>0</v>
      </c>
      <c r="N236" s="5">
        <f t="shared" si="74"/>
        <v>0</v>
      </c>
      <c r="O236" s="5">
        <f>SUM(O237:O243)</f>
        <v>0</v>
      </c>
    </row>
    <row r="237" spans="1:15" s="11" customFormat="1" x14ac:dyDescent="0.25">
      <c r="A237" s="6">
        <v>1101</v>
      </c>
      <c r="B237" s="7" t="s">
        <v>213</v>
      </c>
      <c r="C237" s="9">
        <v>0</v>
      </c>
      <c r="D237" s="9">
        <v>0</v>
      </c>
      <c r="E237" s="9">
        <v>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f t="shared" ref="O237:O243" si="75">SUM(C237:N237)</f>
        <v>0</v>
      </c>
    </row>
    <row r="238" spans="1:15" s="11" customFormat="1" x14ac:dyDescent="0.25">
      <c r="A238" s="6">
        <v>1102</v>
      </c>
      <c r="B238" s="7" t="s">
        <v>214</v>
      </c>
      <c r="C238" s="9">
        <v>0</v>
      </c>
      <c r="D238" s="9">
        <v>0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f t="shared" si="75"/>
        <v>0</v>
      </c>
    </row>
    <row r="239" spans="1:15" s="11" customFormat="1" x14ac:dyDescent="0.25">
      <c r="A239" s="6">
        <v>1103</v>
      </c>
      <c r="B239" s="7" t="s">
        <v>215</v>
      </c>
      <c r="C239" s="9">
        <v>0</v>
      </c>
      <c r="D239" s="9">
        <v>0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f t="shared" si="75"/>
        <v>0</v>
      </c>
    </row>
    <row r="240" spans="1:15" s="11" customFormat="1" x14ac:dyDescent="0.25">
      <c r="A240" s="6">
        <v>1104</v>
      </c>
      <c r="B240" s="7" t="s">
        <v>216</v>
      </c>
      <c r="C240" s="9">
        <v>0</v>
      </c>
      <c r="D240" s="9">
        <v>0</v>
      </c>
      <c r="E240" s="9">
        <v>0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f t="shared" si="75"/>
        <v>0</v>
      </c>
    </row>
    <row r="241" spans="1:15" s="11" customFormat="1" x14ac:dyDescent="0.25">
      <c r="A241" s="6">
        <v>1105</v>
      </c>
      <c r="B241" s="7" t="s">
        <v>217</v>
      </c>
      <c r="C241" s="9">
        <v>0</v>
      </c>
      <c r="D241" s="9">
        <v>0</v>
      </c>
      <c r="E241" s="9">
        <v>0</v>
      </c>
      <c r="F241" s="9">
        <v>0</v>
      </c>
      <c r="G241" s="9">
        <v>0</v>
      </c>
      <c r="H241" s="9">
        <v>0</v>
      </c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f t="shared" si="75"/>
        <v>0</v>
      </c>
    </row>
    <row r="242" spans="1:15" s="11" customFormat="1" x14ac:dyDescent="0.25">
      <c r="A242" s="6">
        <v>1106</v>
      </c>
      <c r="B242" s="7" t="s">
        <v>218</v>
      </c>
      <c r="C242" s="9">
        <v>0</v>
      </c>
      <c r="D242" s="9">
        <v>0</v>
      </c>
      <c r="E242" s="9">
        <v>0</v>
      </c>
      <c r="F242" s="9">
        <v>0</v>
      </c>
      <c r="G242" s="9">
        <v>0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f t="shared" si="75"/>
        <v>0</v>
      </c>
    </row>
    <row r="243" spans="1:15" s="11" customFormat="1" x14ac:dyDescent="0.25">
      <c r="A243" s="6">
        <v>1107</v>
      </c>
      <c r="B243" s="7" t="s">
        <v>219</v>
      </c>
      <c r="C243" s="9">
        <v>0</v>
      </c>
      <c r="D243" s="9">
        <v>0</v>
      </c>
      <c r="E243" s="9">
        <v>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f t="shared" si="75"/>
        <v>0</v>
      </c>
    </row>
    <row r="244" spans="1:15" s="11" customFormat="1" x14ac:dyDescent="0.25">
      <c r="A244" s="10"/>
      <c r="B244" s="4" t="s">
        <v>50</v>
      </c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1:15" s="11" customFormat="1" x14ac:dyDescent="0.25">
      <c r="A245" s="6"/>
      <c r="B245" s="7" t="s">
        <v>50</v>
      </c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1:15" s="11" customFormat="1" x14ac:dyDescent="0.25">
      <c r="A246" s="10"/>
      <c r="B246" s="4" t="s">
        <v>55</v>
      </c>
      <c r="C246" s="5">
        <f t="shared" ref="C246:N246" si="76">SUM(C247:C247)</f>
        <v>22474.34</v>
      </c>
      <c r="D246" s="5">
        <f t="shared" si="76"/>
        <v>21291.48</v>
      </c>
      <c r="E246" s="5">
        <f t="shared" si="76"/>
        <v>16813.509999999998</v>
      </c>
      <c r="F246" s="5">
        <f t="shared" si="76"/>
        <v>15292.87</v>
      </c>
      <c r="G246" s="5">
        <f t="shared" si="76"/>
        <v>17066.900000000001</v>
      </c>
      <c r="H246" s="5">
        <f t="shared" si="76"/>
        <v>19010.25</v>
      </c>
      <c r="I246" s="5">
        <f t="shared" si="76"/>
        <v>18587.8</v>
      </c>
      <c r="J246" s="5">
        <f t="shared" si="76"/>
        <v>16898</v>
      </c>
      <c r="K246" s="5">
        <f t="shared" si="76"/>
        <v>25684.959999999999</v>
      </c>
      <c r="L246" s="5">
        <f t="shared" si="76"/>
        <v>19234.150000000001</v>
      </c>
      <c r="M246" s="5">
        <f t="shared" si="76"/>
        <v>20358.990000000002</v>
      </c>
      <c r="N246" s="5">
        <f t="shared" si="76"/>
        <v>20013.150000000001</v>
      </c>
      <c r="O246" s="5">
        <f>SUM(O247:O247)</f>
        <v>232726.39999999999</v>
      </c>
    </row>
    <row r="247" spans="1:15" s="11" customFormat="1" x14ac:dyDescent="0.25">
      <c r="A247" s="6">
        <v>1110</v>
      </c>
      <c r="B247" s="7" t="s">
        <v>220</v>
      </c>
      <c r="C247" s="9">
        <v>22474.34</v>
      </c>
      <c r="D247" s="9">
        <v>21291.48</v>
      </c>
      <c r="E247" s="9">
        <v>16813.509999999998</v>
      </c>
      <c r="F247" s="9">
        <v>15292.87</v>
      </c>
      <c r="G247" s="9">
        <v>17066.900000000001</v>
      </c>
      <c r="H247" s="9">
        <v>19010.25</v>
      </c>
      <c r="I247" s="9">
        <v>18587.8</v>
      </c>
      <c r="J247" s="9">
        <v>16898</v>
      </c>
      <c r="K247" s="9">
        <v>25684.959999999999</v>
      </c>
      <c r="L247" s="9">
        <v>19234.150000000001</v>
      </c>
      <c r="M247" s="9">
        <v>20358.990000000002</v>
      </c>
      <c r="N247" s="9">
        <v>20013.150000000001</v>
      </c>
      <c r="O247" s="9">
        <f>SUM(C247:N247)</f>
        <v>232726.39999999999</v>
      </c>
    </row>
    <row r="248" spans="1:15" s="11" customFormat="1" x14ac:dyDescent="0.25">
      <c r="A248" s="10"/>
      <c r="B248" s="2" t="s">
        <v>221</v>
      </c>
      <c r="C248" s="3">
        <f t="shared" ref="C248:N248" si="77">+C249+C251</f>
        <v>0</v>
      </c>
      <c r="D248" s="3">
        <f t="shared" si="77"/>
        <v>0</v>
      </c>
      <c r="E248" s="3">
        <f t="shared" si="77"/>
        <v>0</v>
      </c>
      <c r="F248" s="3">
        <f t="shared" si="77"/>
        <v>0</v>
      </c>
      <c r="G248" s="3">
        <f t="shared" si="77"/>
        <v>0</v>
      </c>
      <c r="H248" s="3">
        <f t="shared" si="77"/>
        <v>0</v>
      </c>
      <c r="I248" s="3">
        <f t="shared" si="77"/>
        <v>0</v>
      </c>
      <c r="J248" s="3">
        <f t="shared" si="77"/>
        <v>0</v>
      </c>
      <c r="K248" s="3">
        <f t="shared" si="77"/>
        <v>0</v>
      </c>
      <c r="L248" s="3">
        <f t="shared" si="77"/>
        <v>0</v>
      </c>
      <c r="M248" s="3">
        <f t="shared" si="77"/>
        <v>0</v>
      </c>
      <c r="N248" s="3">
        <f t="shared" si="77"/>
        <v>0</v>
      </c>
      <c r="O248" s="3">
        <f>+O249+O251</f>
        <v>0</v>
      </c>
    </row>
    <row r="249" spans="1:15" s="11" customFormat="1" x14ac:dyDescent="0.25">
      <c r="A249" s="10"/>
      <c r="B249" s="4" t="s">
        <v>84</v>
      </c>
      <c r="C249" s="5">
        <f t="shared" ref="C249:N249" si="78">+C250</f>
        <v>0</v>
      </c>
      <c r="D249" s="5">
        <f t="shared" si="78"/>
        <v>0</v>
      </c>
      <c r="E249" s="5">
        <f t="shared" si="78"/>
        <v>0</v>
      </c>
      <c r="F249" s="5">
        <f t="shared" si="78"/>
        <v>0</v>
      </c>
      <c r="G249" s="5">
        <f t="shared" si="78"/>
        <v>0</v>
      </c>
      <c r="H249" s="5">
        <f t="shared" si="78"/>
        <v>0</v>
      </c>
      <c r="I249" s="5">
        <f t="shared" si="78"/>
        <v>0</v>
      </c>
      <c r="J249" s="5">
        <f t="shared" si="78"/>
        <v>0</v>
      </c>
      <c r="K249" s="5">
        <f t="shared" si="78"/>
        <v>0</v>
      </c>
      <c r="L249" s="5">
        <f t="shared" si="78"/>
        <v>0</v>
      </c>
      <c r="M249" s="5">
        <f t="shared" si="78"/>
        <v>0</v>
      </c>
      <c r="N249" s="5">
        <f t="shared" si="78"/>
        <v>0</v>
      </c>
      <c r="O249" s="5">
        <f>+O250</f>
        <v>0</v>
      </c>
    </row>
    <row r="250" spans="1:15" s="11" customFormat="1" x14ac:dyDescent="0.25">
      <c r="A250" s="10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s="11" customFormat="1" x14ac:dyDescent="0.25">
      <c r="A251" s="10"/>
      <c r="B251" s="4" t="s">
        <v>88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</row>
    <row r="252" spans="1:15" x14ac:dyDescent="0.25">
      <c r="A252" s="35"/>
      <c r="B252" s="33" t="s">
        <v>222</v>
      </c>
      <c r="C252" s="34">
        <f t="shared" ref="C252:O252" si="79">+C253+C328</f>
        <v>11457708.26</v>
      </c>
      <c r="D252" s="34">
        <f t="shared" si="79"/>
        <v>15892582.66</v>
      </c>
      <c r="E252" s="34">
        <f t="shared" si="79"/>
        <v>17552894.620000001</v>
      </c>
      <c r="F252" s="34">
        <f t="shared" si="79"/>
        <v>15513814.109999999</v>
      </c>
      <c r="G252" s="34">
        <f t="shared" si="79"/>
        <v>14474071.93</v>
      </c>
      <c r="H252" s="34">
        <f t="shared" si="79"/>
        <v>12795236.560000002</v>
      </c>
      <c r="I252" s="34">
        <f t="shared" si="79"/>
        <v>10046066.360000001</v>
      </c>
      <c r="J252" s="34">
        <f t="shared" si="79"/>
        <v>9579652.3599999994</v>
      </c>
      <c r="K252" s="34">
        <f t="shared" si="79"/>
        <v>8794607.290000001</v>
      </c>
      <c r="L252" s="34">
        <f t="shared" si="79"/>
        <v>7547283.9299999997</v>
      </c>
      <c r="M252" s="34">
        <f t="shared" si="79"/>
        <v>6586565.9099999992</v>
      </c>
      <c r="N252" s="34">
        <f t="shared" si="79"/>
        <v>5208817.1899999995</v>
      </c>
      <c r="O252" s="34">
        <f t="shared" si="79"/>
        <v>135449301.18000001</v>
      </c>
    </row>
    <row r="253" spans="1:15" s="11" customFormat="1" x14ac:dyDescent="0.25">
      <c r="A253" s="10"/>
      <c r="B253" s="2" t="s">
        <v>222</v>
      </c>
      <c r="C253" s="3">
        <f t="shared" ref="C253:O253" si="80">+C254+C259+C264+C270+C272+C274+C278+C268+C276</f>
        <v>11457708.26</v>
      </c>
      <c r="D253" s="3">
        <f t="shared" si="80"/>
        <v>15892582.66</v>
      </c>
      <c r="E253" s="3">
        <f t="shared" si="80"/>
        <v>17552894.620000001</v>
      </c>
      <c r="F253" s="3">
        <f t="shared" si="80"/>
        <v>15513814.109999999</v>
      </c>
      <c r="G253" s="3">
        <f t="shared" si="80"/>
        <v>14474071.93</v>
      </c>
      <c r="H253" s="3">
        <f t="shared" si="80"/>
        <v>12795236.560000002</v>
      </c>
      <c r="I253" s="3">
        <f t="shared" si="80"/>
        <v>10046066.360000001</v>
      </c>
      <c r="J253" s="3">
        <f t="shared" si="80"/>
        <v>9579652.3599999994</v>
      </c>
      <c r="K253" s="3">
        <f t="shared" si="80"/>
        <v>8794607.290000001</v>
      </c>
      <c r="L253" s="3">
        <f t="shared" si="80"/>
        <v>7547283.9299999997</v>
      </c>
      <c r="M253" s="3">
        <f t="shared" si="80"/>
        <v>6586565.9099999992</v>
      </c>
      <c r="N253" s="3">
        <f t="shared" si="80"/>
        <v>5208817.1899999995</v>
      </c>
      <c r="O253" s="3">
        <f t="shared" si="80"/>
        <v>135449301.18000001</v>
      </c>
    </row>
    <row r="254" spans="1:15" s="11" customFormat="1" x14ac:dyDescent="0.25">
      <c r="A254" s="10"/>
      <c r="B254" s="4" t="s">
        <v>223</v>
      </c>
      <c r="C254" s="5">
        <f t="shared" ref="C254:O254" si="81">SUM(C255:C257)+C258</f>
        <v>8494285.5800000001</v>
      </c>
      <c r="D254" s="5">
        <f t="shared" si="81"/>
        <v>12968403.43</v>
      </c>
      <c r="E254" s="5">
        <f t="shared" si="81"/>
        <v>14749283.060000001</v>
      </c>
      <c r="F254" s="5">
        <f t="shared" si="81"/>
        <v>12490223.1</v>
      </c>
      <c r="G254" s="5">
        <f t="shared" si="81"/>
        <v>11765291.550000001</v>
      </c>
      <c r="H254" s="5">
        <f t="shared" si="81"/>
        <v>10329805.4</v>
      </c>
      <c r="I254" s="5">
        <f t="shared" si="81"/>
        <v>7445951.1500000004</v>
      </c>
      <c r="J254" s="5">
        <f t="shared" si="81"/>
        <v>6909454.7800000003</v>
      </c>
      <c r="K254" s="5">
        <f t="shared" si="81"/>
        <v>5813355.8900000006</v>
      </c>
      <c r="L254" s="5">
        <f t="shared" si="81"/>
        <v>4457622.6099999994</v>
      </c>
      <c r="M254" s="5">
        <f t="shared" si="81"/>
        <v>3885912.69</v>
      </c>
      <c r="N254" s="5">
        <f t="shared" si="81"/>
        <v>2514069.0100000002</v>
      </c>
      <c r="O254" s="5">
        <f t="shared" si="81"/>
        <v>101823658.25000001</v>
      </c>
    </row>
    <row r="255" spans="1:15" s="11" customFormat="1" x14ac:dyDescent="0.25">
      <c r="A255" s="6">
        <v>1407</v>
      </c>
      <c r="B255" s="7" t="s">
        <v>224</v>
      </c>
      <c r="C255" s="9">
        <v>813654.53</v>
      </c>
      <c r="D255" s="9">
        <v>6127114.8499999996</v>
      </c>
      <c r="E255" s="9">
        <v>9130144</v>
      </c>
      <c r="F255" s="9">
        <v>7628717.6799999997</v>
      </c>
      <c r="G255" s="9">
        <v>7694373.1900000004</v>
      </c>
      <c r="H255" s="9">
        <v>6703047.2000000002</v>
      </c>
      <c r="I255" s="9">
        <v>4193098.28</v>
      </c>
      <c r="J255" s="9">
        <v>3988984.81</v>
      </c>
      <c r="K255" s="9">
        <v>3248763.56</v>
      </c>
      <c r="L255" s="9">
        <v>2181027.63</v>
      </c>
      <c r="M255" s="9">
        <v>2057483.73</v>
      </c>
      <c r="N255" s="9">
        <v>960403.3</v>
      </c>
      <c r="O255" s="9">
        <f>SUM(C255:N255)</f>
        <v>54726812.760000005</v>
      </c>
    </row>
    <row r="256" spans="1:15" s="11" customFormat="1" x14ac:dyDescent="0.25">
      <c r="A256" s="6">
        <v>1424</v>
      </c>
      <c r="B256" s="7" t="s">
        <v>225</v>
      </c>
      <c r="C256" s="9">
        <v>430776.7</v>
      </c>
      <c r="D256" s="9">
        <v>332220.48</v>
      </c>
      <c r="E256" s="9">
        <v>344022.33</v>
      </c>
      <c r="F256" s="9">
        <v>239334.04</v>
      </c>
      <c r="G256" s="9">
        <v>303832.17</v>
      </c>
      <c r="H256" s="9">
        <v>344731.62</v>
      </c>
      <c r="I256" s="9">
        <v>442217.14</v>
      </c>
      <c r="J256" s="9">
        <v>505605.85</v>
      </c>
      <c r="K256" s="9">
        <v>580151.22</v>
      </c>
      <c r="L256" s="9">
        <v>552603.79</v>
      </c>
      <c r="M256" s="9">
        <v>491943.81</v>
      </c>
      <c r="N256" s="9">
        <v>460598.88</v>
      </c>
      <c r="O256" s="9">
        <f>SUM(C256:N256)</f>
        <v>5028038.0299999993</v>
      </c>
    </row>
    <row r="257" spans="1:15" s="11" customFormat="1" x14ac:dyDescent="0.25">
      <c r="A257" s="8">
        <v>2617</v>
      </c>
      <c r="B257" s="7" t="s">
        <v>226</v>
      </c>
      <c r="C257" s="9">
        <v>7249854.3500000006</v>
      </c>
      <c r="D257" s="9">
        <v>6509068.0999999996</v>
      </c>
      <c r="E257" s="9">
        <v>5275116.7300000004</v>
      </c>
      <c r="F257" s="9">
        <v>4622171.38</v>
      </c>
      <c r="G257" s="9">
        <v>3767086.19</v>
      </c>
      <c r="H257" s="9">
        <v>3282026.58</v>
      </c>
      <c r="I257" s="9">
        <v>2810635.73</v>
      </c>
      <c r="J257" s="9">
        <v>2414864.12</v>
      </c>
      <c r="K257" s="9">
        <v>1984441.1099999999</v>
      </c>
      <c r="L257" s="9">
        <v>1723991.19</v>
      </c>
      <c r="M257" s="9">
        <v>1336485.1499999999</v>
      </c>
      <c r="N257" s="9">
        <v>1093066.83</v>
      </c>
      <c r="O257" s="9">
        <v>42068807.460000008</v>
      </c>
    </row>
    <row r="258" spans="1:15" s="11" customFormat="1" x14ac:dyDescent="0.25">
      <c r="A258" s="6">
        <v>2619</v>
      </c>
      <c r="B258" s="7" t="s">
        <v>227</v>
      </c>
      <c r="C258" s="9">
        <v>0</v>
      </c>
      <c r="D258" s="9">
        <v>0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f t="shared" ref="O258" si="82">SUM(C258:N258)</f>
        <v>0</v>
      </c>
    </row>
    <row r="259" spans="1:15" s="11" customFormat="1" x14ac:dyDescent="0.25">
      <c r="A259" s="10"/>
      <c r="B259" s="4" t="s">
        <v>228</v>
      </c>
      <c r="C259" s="5">
        <f t="shared" ref="C259:O259" si="83">SUM(C260:C263)</f>
        <v>42930.07</v>
      </c>
      <c r="D259" s="5">
        <f t="shared" si="83"/>
        <v>42930.07</v>
      </c>
      <c r="E259" s="5">
        <f t="shared" si="83"/>
        <v>42930.07</v>
      </c>
      <c r="F259" s="5">
        <f t="shared" si="83"/>
        <v>42930.07</v>
      </c>
      <c r="G259" s="5">
        <f t="shared" si="83"/>
        <v>42930.07</v>
      </c>
      <c r="H259" s="5">
        <f t="shared" si="83"/>
        <v>42930.07</v>
      </c>
      <c r="I259" s="5">
        <f t="shared" si="83"/>
        <v>42930.07</v>
      </c>
      <c r="J259" s="5">
        <f t="shared" si="83"/>
        <v>42930.07</v>
      </c>
      <c r="K259" s="5">
        <f t="shared" si="83"/>
        <v>42930.07</v>
      </c>
      <c r="L259" s="5">
        <f t="shared" si="83"/>
        <v>42930.07</v>
      </c>
      <c r="M259" s="5">
        <f t="shared" si="83"/>
        <v>42930.07</v>
      </c>
      <c r="N259" s="5">
        <f t="shared" si="83"/>
        <v>42930.07</v>
      </c>
      <c r="O259" s="5">
        <f t="shared" si="83"/>
        <v>515160.84</v>
      </c>
    </row>
    <row r="260" spans="1:15" s="11" customFormat="1" x14ac:dyDescent="0.25">
      <c r="A260" s="6">
        <v>801</v>
      </c>
      <c r="B260" s="7" t="s">
        <v>229</v>
      </c>
      <c r="C260" s="9">
        <v>0</v>
      </c>
      <c r="D260" s="9">
        <v>0</v>
      </c>
      <c r="E260" s="9">
        <v>0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f>SUM(C260:N260)</f>
        <v>0</v>
      </c>
    </row>
    <row r="261" spans="1:15" s="11" customFormat="1" x14ac:dyDescent="0.25">
      <c r="A261" s="6">
        <v>1364</v>
      </c>
      <c r="B261" s="7" t="s">
        <v>230</v>
      </c>
      <c r="C261" s="9">
        <v>36930.07</v>
      </c>
      <c r="D261" s="9">
        <v>36930.07</v>
      </c>
      <c r="E261" s="9">
        <v>36930.07</v>
      </c>
      <c r="F261" s="9">
        <v>36930.07</v>
      </c>
      <c r="G261" s="9">
        <v>36930.07</v>
      </c>
      <c r="H261" s="9">
        <v>36930.07</v>
      </c>
      <c r="I261" s="9">
        <v>36930.07</v>
      </c>
      <c r="J261" s="9">
        <v>36930.07</v>
      </c>
      <c r="K261" s="9">
        <v>36930.07</v>
      </c>
      <c r="L261" s="9">
        <v>36930.07</v>
      </c>
      <c r="M261" s="9">
        <v>36930.07</v>
      </c>
      <c r="N261" s="9">
        <v>36930.07</v>
      </c>
      <c r="O261" s="9">
        <f>SUM(C261:N261)</f>
        <v>443160.84</v>
      </c>
    </row>
    <row r="262" spans="1:15" s="11" customFormat="1" x14ac:dyDescent="0.25">
      <c r="A262" s="6">
        <v>1406</v>
      </c>
      <c r="B262" s="7" t="s">
        <v>231</v>
      </c>
      <c r="C262" s="9">
        <v>4000</v>
      </c>
      <c r="D262" s="9">
        <v>4000</v>
      </c>
      <c r="E262" s="9">
        <v>4000</v>
      </c>
      <c r="F262" s="9">
        <v>4000</v>
      </c>
      <c r="G262" s="9">
        <v>4000</v>
      </c>
      <c r="H262" s="9">
        <v>4000</v>
      </c>
      <c r="I262" s="9">
        <v>4000</v>
      </c>
      <c r="J262" s="9">
        <v>4000</v>
      </c>
      <c r="K262" s="9">
        <v>4000</v>
      </c>
      <c r="L262" s="9">
        <v>4000</v>
      </c>
      <c r="M262" s="9">
        <v>4000</v>
      </c>
      <c r="N262" s="9">
        <v>4000</v>
      </c>
      <c r="O262" s="9">
        <f>SUM(C262:N262)</f>
        <v>48000</v>
      </c>
    </row>
    <row r="263" spans="1:15" s="11" customFormat="1" x14ac:dyDescent="0.25">
      <c r="A263" s="6">
        <v>1409</v>
      </c>
      <c r="B263" s="7" t="s">
        <v>232</v>
      </c>
      <c r="C263" s="9">
        <v>2000</v>
      </c>
      <c r="D263" s="9">
        <v>2000</v>
      </c>
      <c r="E263" s="9">
        <v>2000</v>
      </c>
      <c r="F263" s="9">
        <v>2000</v>
      </c>
      <c r="G263" s="9">
        <v>2000</v>
      </c>
      <c r="H263" s="9">
        <v>2000</v>
      </c>
      <c r="I263" s="9">
        <v>2000</v>
      </c>
      <c r="J263" s="9">
        <v>2000</v>
      </c>
      <c r="K263" s="9">
        <v>2000</v>
      </c>
      <c r="L263" s="9">
        <v>2000</v>
      </c>
      <c r="M263" s="9">
        <v>2000</v>
      </c>
      <c r="N263" s="9">
        <v>2000</v>
      </c>
      <c r="O263" s="9">
        <f>SUM(C263:N263)</f>
        <v>24000</v>
      </c>
    </row>
    <row r="264" spans="1:15" s="11" customFormat="1" x14ac:dyDescent="0.25">
      <c r="A264" s="10"/>
      <c r="B264" s="4" t="s">
        <v>233</v>
      </c>
      <c r="C264" s="5">
        <f t="shared" ref="C264:O264" si="84">SUM(C265:C267)</f>
        <v>117345.79</v>
      </c>
      <c r="D264" s="5">
        <f t="shared" si="84"/>
        <v>155279.18</v>
      </c>
      <c r="E264" s="5">
        <f t="shared" si="84"/>
        <v>143547.81</v>
      </c>
      <c r="F264" s="5">
        <f t="shared" si="84"/>
        <v>187491.01</v>
      </c>
      <c r="G264" s="5">
        <f t="shared" si="84"/>
        <v>170797.18</v>
      </c>
      <c r="H264" s="5">
        <f t="shared" si="84"/>
        <v>166246.81</v>
      </c>
      <c r="I264" s="5">
        <f t="shared" si="84"/>
        <v>162555.07</v>
      </c>
      <c r="J264" s="5">
        <f t="shared" si="84"/>
        <v>168229.75</v>
      </c>
      <c r="K264" s="5">
        <f t="shared" si="84"/>
        <v>167679.30000000002</v>
      </c>
      <c r="L264" s="5">
        <f t="shared" si="84"/>
        <v>184150.51</v>
      </c>
      <c r="M264" s="5">
        <f t="shared" si="84"/>
        <v>168813.13</v>
      </c>
      <c r="N264" s="5">
        <f t="shared" si="84"/>
        <v>141250.18</v>
      </c>
      <c r="O264" s="5">
        <f t="shared" si="84"/>
        <v>1933385.72</v>
      </c>
    </row>
    <row r="265" spans="1:15" s="11" customFormat="1" x14ac:dyDescent="0.25">
      <c r="A265" s="6">
        <v>1351</v>
      </c>
      <c r="B265" s="7" t="s">
        <v>234</v>
      </c>
      <c r="C265" s="9">
        <v>114533.29</v>
      </c>
      <c r="D265" s="9">
        <v>152509.18</v>
      </c>
      <c r="E265" s="9">
        <v>140807.81</v>
      </c>
      <c r="F265" s="9">
        <v>184691.01</v>
      </c>
      <c r="G265" s="9">
        <v>168107.18</v>
      </c>
      <c r="H265" s="9">
        <v>163571.81</v>
      </c>
      <c r="I265" s="9">
        <v>159845.07</v>
      </c>
      <c r="J265" s="9">
        <v>165557.25</v>
      </c>
      <c r="K265" s="9">
        <v>164992.42000000001</v>
      </c>
      <c r="L265" s="9">
        <v>181369.57</v>
      </c>
      <c r="M265" s="9">
        <v>166052.66</v>
      </c>
      <c r="N265" s="9">
        <v>138543.93</v>
      </c>
      <c r="O265" s="9">
        <f>SUM(C265:N265)</f>
        <v>1900581.18</v>
      </c>
    </row>
    <row r="266" spans="1:15" s="11" customFormat="1" x14ac:dyDescent="0.25">
      <c r="A266" s="6">
        <v>1352</v>
      </c>
      <c r="B266" s="7" t="s">
        <v>235</v>
      </c>
      <c r="C266" s="9">
        <v>2000</v>
      </c>
      <c r="D266" s="9">
        <v>2000</v>
      </c>
      <c r="E266" s="9">
        <v>2000</v>
      </c>
      <c r="F266" s="9">
        <v>2000</v>
      </c>
      <c r="G266" s="9">
        <v>2000</v>
      </c>
      <c r="H266" s="9">
        <v>2000</v>
      </c>
      <c r="I266" s="9">
        <v>2000</v>
      </c>
      <c r="J266" s="9">
        <v>2000</v>
      </c>
      <c r="K266" s="9">
        <v>2000</v>
      </c>
      <c r="L266" s="9">
        <v>2000</v>
      </c>
      <c r="M266" s="9">
        <v>2000</v>
      </c>
      <c r="N266" s="9">
        <v>2000</v>
      </c>
      <c r="O266" s="9">
        <f>SUM(C266:N266)</f>
        <v>24000</v>
      </c>
    </row>
    <row r="267" spans="1:15" s="11" customFormat="1" x14ac:dyDescent="0.25">
      <c r="A267" s="6">
        <v>1353</v>
      </c>
      <c r="B267" s="7" t="s">
        <v>236</v>
      </c>
      <c r="C267" s="9">
        <v>812.5</v>
      </c>
      <c r="D267" s="9">
        <v>770</v>
      </c>
      <c r="E267" s="9">
        <v>740</v>
      </c>
      <c r="F267" s="9">
        <v>800</v>
      </c>
      <c r="G267" s="9">
        <v>690</v>
      </c>
      <c r="H267" s="9">
        <v>675</v>
      </c>
      <c r="I267" s="9">
        <v>710</v>
      </c>
      <c r="J267" s="9">
        <v>672.5</v>
      </c>
      <c r="K267" s="9">
        <v>686.88</v>
      </c>
      <c r="L267" s="9">
        <v>780.94</v>
      </c>
      <c r="M267" s="9">
        <v>760.47</v>
      </c>
      <c r="N267" s="9">
        <v>706.25</v>
      </c>
      <c r="O267" s="9">
        <f>SUM(C267:N267)</f>
        <v>8804.5400000000009</v>
      </c>
    </row>
    <row r="268" spans="1:15" s="11" customFormat="1" x14ac:dyDescent="0.25">
      <c r="A268" s="6"/>
      <c r="B268" s="4" t="s">
        <v>237</v>
      </c>
      <c r="C268" s="5">
        <f t="shared" ref="C268:N268" si="85">SUM(C269:C269)</f>
        <v>0</v>
      </c>
      <c r="D268" s="5">
        <f t="shared" si="85"/>
        <v>0</v>
      </c>
      <c r="E268" s="5">
        <f t="shared" si="85"/>
        <v>0</v>
      </c>
      <c r="F268" s="5">
        <f t="shared" si="85"/>
        <v>0</v>
      </c>
      <c r="G268" s="5">
        <f t="shared" si="85"/>
        <v>0</v>
      </c>
      <c r="H268" s="5">
        <f t="shared" si="85"/>
        <v>0</v>
      </c>
      <c r="I268" s="5">
        <f t="shared" si="85"/>
        <v>0</v>
      </c>
      <c r="J268" s="5">
        <f t="shared" si="85"/>
        <v>0</v>
      </c>
      <c r="K268" s="5">
        <f t="shared" si="85"/>
        <v>0</v>
      </c>
      <c r="L268" s="5">
        <f t="shared" si="85"/>
        <v>0</v>
      </c>
      <c r="M268" s="5">
        <f t="shared" si="85"/>
        <v>0</v>
      </c>
      <c r="N268" s="5">
        <f t="shared" si="85"/>
        <v>0</v>
      </c>
      <c r="O268" s="5">
        <f>SUM(O269:O269)</f>
        <v>0</v>
      </c>
    </row>
    <row r="269" spans="1:15" s="11" customFormat="1" x14ac:dyDescent="0.25">
      <c r="A269" s="6"/>
      <c r="B269" s="7" t="s">
        <v>237</v>
      </c>
      <c r="C269" s="9">
        <v>0</v>
      </c>
      <c r="D269" s="9">
        <v>0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9">
        <f>SUM(C269:N269)</f>
        <v>0</v>
      </c>
    </row>
    <row r="270" spans="1:15" s="11" customFormat="1" x14ac:dyDescent="0.25">
      <c r="A270" s="10"/>
      <c r="B270" s="4" t="s">
        <v>238</v>
      </c>
      <c r="C270" s="5">
        <f t="shared" ref="C270:N270" si="86">SUM(C271:C271)</f>
        <v>0</v>
      </c>
      <c r="D270" s="5">
        <f t="shared" si="86"/>
        <v>0</v>
      </c>
      <c r="E270" s="5">
        <f t="shared" si="86"/>
        <v>0</v>
      </c>
      <c r="F270" s="5">
        <f t="shared" si="86"/>
        <v>0</v>
      </c>
      <c r="G270" s="5">
        <f t="shared" si="86"/>
        <v>0</v>
      </c>
      <c r="H270" s="5">
        <f t="shared" si="86"/>
        <v>0</v>
      </c>
      <c r="I270" s="5">
        <f t="shared" si="86"/>
        <v>0</v>
      </c>
      <c r="J270" s="5">
        <f t="shared" si="86"/>
        <v>0</v>
      </c>
      <c r="K270" s="5">
        <f t="shared" si="86"/>
        <v>0</v>
      </c>
      <c r="L270" s="5">
        <f t="shared" si="86"/>
        <v>0</v>
      </c>
      <c r="M270" s="5">
        <f t="shared" si="86"/>
        <v>0</v>
      </c>
      <c r="N270" s="5">
        <f t="shared" si="86"/>
        <v>0</v>
      </c>
      <c r="O270" s="5">
        <f>SUM(O271:O271)</f>
        <v>0</v>
      </c>
    </row>
    <row r="271" spans="1:15" s="11" customFormat="1" x14ac:dyDescent="0.25">
      <c r="A271" s="6">
        <v>971</v>
      </c>
      <c r="B271" s="7" t="s">
        <v>239</v>
      </c>
      <c r="C271" s="9">
        <v>0</v>
      </c>
      <c r="D271" s="9">
        <v>0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v>0</v>
      </c>
      <c r="K271" s="9">
        <v>0</v>
      </c>
      <c r="L271" s="9">
        <v>0</v>
      </c>
      <c r="M271" s="9">
        <v>0</v>
      </c>
      <c r="N271" s="9">
        <v>0</v>
      </c>
      <c r="O271" s="9">
        <f>SUM(C271:N271)</f>
        <v>0</v>
      </c>
    </row>
    <row r="272" spans="1:15" s="11" customFormat="1" x14ac:dyDescent="0.25">
      <c r="A272" s="10"/>
      <c r="B272" s="4" t="s">
        <v>240</v>
      </c>
      <c r="C272" s="5">
        <f t="shared" ref="C272:N272" si="87">SUM(C273:C273)</f>
        <v>0</v>
      </c>
      <c r="D272" s="5">
        <f t="shared" si="87"/>
        <v>0</v>
      </c>
      <c r="E272" s="5">
        <f t="shared" si="87"/>
        <v>0</v>
      </c>
      <c r="F272" s="5">
        <f t="shared" si="87"/>
        <v>0</v>
      </c>
      <c r="G272" s="5">
        <f t="shared" si="87"/>
        <v>0</v>
      </c>
      <c r="H272" s="5">
        <f t="shared" si="87"/>
        <v>0</v>
      </c>
      <c r="I272" s="5">
        <f t="shared" si="87"/>
        <v>0</v>
      </c>
      <c r="J272" s="5">
        <f t="shared" si="87"/>
        <v>0</v>
      </c>
      <c r="K272" s="5">
        <f t="shared" si="87"/>
        <v>0</v>
      </c>
      <c r="L272" s="5">
        <f t="shared" si="87"/>
        <v>0</v>
      </c>
      <c r="M272" s="5">
        <f t="shared" si="87"/>
        <v>0</v>
      </c>
      <c r="N272" s="5">
        <f t="shared" si="87"/>
        <v>0</v>
      </c>
      <c r="O272" s="5">
        <f>SUM(O273:O273)</f>
        <v>0</v>
      </c>
    </row>
    <row r="273" spans="1:15" s="11" customFormat="1" x14ac:dyDescent="0.25">
      <c r="A273" s="10"/>
      <c r="B273" s="7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>
        <f>SUM(C273:N273)</f>
        <v>0</v>
      </c>
    </row>
    <row r="274" spans="1:15" s="11" customFormat="1" x14ac:dyDescent="0.25">
      <c r="A274" s="10"/>
      <c r="B274" s="4" t="s">
        <v>241</v>
      </c>
      <c r="C274" s="5">
        <f t="shared" ref="C274:N276" si="88">SUM(C275:C275)</f>
        <v>0</v>
      </c>
      <c r="D274" s="5">
        <f t="shared" si="88"/>
        <v>0</v>
      </c>
      <c r="E274" s="5">
        <f t="shared" si="88"/>
        <v>0</v>
      </c>
      <c r="F274" s="5">
        <f t="shared" si="88"/>
        <v>0</v>
      </c>
      <c r="G274" s="5">
        <f t="shared" si="88"/>
        <v>0</v>
      </c>
      <c r="H274" s="5">
        <f t="shared" si="88"/>
        <v>0</v>
      </c>
      <c r="I274" s="5">
        <f t="shared" si="88"/>
        <v>0</v>
      </c>
      <c r="J274" s="5">
        <f t="shared" si="88"/>
        <v>0</v>
      </c>
      <c r="K274" s="5">
        <f t="shared" si="88"/>
        <v>0</v>
      </c>
      <c r="L274" s="5">
        <f t="shared" si="88"/>
        <v>0</v>
      </c>
      <c r="M274" s="5">
        <f t="shared" si="88"/>
        <v>0</v>
      </c>
      <c r="N274" s="5">
        <f t="shared" si="88"/>
        <v>0</v>
      </c>
      <c r="O274" s="5">
        <f>SUM(O275:O275)</f>
        <v>0</v>
      </c>
    </row>
    <row r="275" spans="1:15" s="11" customFormat="1" x14ac:dyDescent="0.25">
      <c r="A275" s="6">
        <v>1365</v>
      </c>
      <c r="B275" s="7" t="s">
        <v>242</v>
      </c>
      <c r="C275" s="9">
        <v>0</v>
      </c>
      <c r="D275" s="9">
        <v>0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0</v>
      </c>
      <c r="K275" s="9">
        <v>0</v>
      </c>
      <c r="L275" s="9">
        <v>0</v>
      </c>
      <c r="M275" s="9">
        <v>0</v>
      </c>
      <c r="N275" s="9">
        <v>0</v>
      </c>
      <c r="O275" s="9">
        <f>SUM(C275:N275)</f>
        <v>0</v>
      </c>
    </row>
    <row r="276" spans="1:15" s="11" customFormat="1" x14ac:dyDescent="0.25">
      <c r="A276" s="6"/>
      <c r="B276" s="4" t="s">
        <v>461</v>
      </c>
      <c r="C276" s="5">
        <f t="shared" si="88"/>
        <v>0</v>
      </c>
      <c r="D276" s="5">
        <f t="shared" si="88"/>
        <v>0</v>
      </c>
      <c r="E276" s="5">
        <f t="shared" si="88"/>
        <v>0</v>
      </c>
      <c r="F276" s="5">
        <f t="shared" si="88"/>
        <v>0</v>
      </c>
      <c r="G276" s="5">
        <f t="shared" si="88"/>
        <v>0</v>
      </c>
      <c r="H276" s="5">
        <f t="shared" si="88"/>
        <v>0</v>
      </c>
      <c r="I276" s="5">
        <f t="shared" si="88"/>
        <v>0</v>
      </c>
      <c r="J276" s="5">
        <f t="shared" si="88"/>
        <v>0</v>
      </c>
      <c r="K276" s="5">
        <f t="shared" si="88"/>
        <v>0</v>
      </c>
      <c r="L276" s="5">
        <f t="shared" si="88"/>
        <v>0</v>
      </c>
      <c r="M276" s="5">
        <f t="shared" si="88"/>
        <v>0</v>
      </c>
      <c r="N276" s="5">
        <f t="shared" si="88"/>
        <v>0</v>
      </c>
      <c r="O276" s="5">
        <f>SUM(O277:O277)</f>
        <v>0</v>
      </c>
    </row>
    <row r="277" spans="1:15" s="11" customFormat="1" x14ac:dyDescent="0.25">
      <c r="A277" s="6"/>
      <c r="B277" s="7" t="s">
        <v>461</v>
      </c>
      <c r="C277" s="9">
        <v>0</v>
      </c>
      <c r="D277" s="9">
        <v>0</v>
      </c>
      <c r="E277" s="9">
        <v>0</v>
      </c>
      <c r="F277" s="9">
        <v>0</v>
      </c>
      <c r="G277" s="9">
        <v>0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v>0</v>
      </c>
      <c r="N277" s="9">
        <v>0</v>
      </c>
      <c r="O277" s="9">
        <f>SUM(C277:N277)</f>
        <v>0</v>
      </c>
    </row>
    <row r="278" spans="1:15" s="11" customFormat="1" x14ac:dyDescent="0.25">
      <c r="A278" s="10"/>
      <c r="B278" s="4" t="s">
        <v>243</v>
      </c>
      <c r="C278" s="5">
        <f t="shared" ref="C278:O278" si="89">SUM(C279:C327)</f>
        <v>2803146.8200000003</v>
      </c>
      <c r="D278" s="5">
        <f t="shared" si="89"/>
        <v>2725969.98</v>
      </c>
      <c r="E278" s="5">
        <f t="shared" si="89"/>
        <v>2617133.6799999997</v>
      </c>
      <c r="F278" s="5">
        <f t="shared" si="89"/>
        <v>2793169.9299999997</v>
      </c>
      <c r="G278" s="5">
        <f t="shared" si="89"/>
        <v>2495053.13</v>
      </c>
      <c r="H278" s="5">
        <f t="shared" si="89"/>
        <v>2256254.2800000003</v>
      </c>
      <c r="I278" s="5">
        <f t="shared" si="89"/>
        <v>2394630.0700000003</v>
      </c>
      <c r="J278" s="5">
        <f t="shared" si="89"/>
        <v>2459037.7599999998</v>
      </c>
      <c r="K278" s="5">
        <f t="shared" si="89"/>
        <v>2770642.0300000003</v>
      </c>
      <c r="L278" s="5">
        <f t="shared" si="89"/>
        <v>2862580.7399999998</v>
      </c>
      <c r="M278" s="5">
        <f t="shared" si="89"/>
        <v>2488910.0199999996</v>
      </c>
      <c r="N278" s="5">
        <f t="shared" si="89"/>
        <v>2510567.9299999997</v>
      </c>
      <c r="O278" s="5">
        <f t="shared" si="89"/>
        <v>31177096.369999997</v>
      </c>
    </row>
    <row r="279" spans="1:15" s="11" customFormat="1" x14ac:dyDescent="0.25">
      <c r="A279" s="6">
        <v>802</v>
      </c>
      <c r="B279" s="7" t="s">
        <v>244</v>
      </c>
      <c r="C279" s="9">
        <v>0</v>
      </c>
      <c r="D279" s="9">
        <v>0</v>
      </c>
      <c r="E279" s="9">
        <v>0</v>
      </c>
      <c r="F279" s="9">
        <v>0</v>
      </c>
      <c r="G279" s="9">
        <v>0</v>
      </c>
      <c r="H279" s="9">
        <v>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0</v>
      </c>
      <c r="O279" s="9">
        <f t="shared" ref="O279:O310" si="90">SUM(C279:N279)</f>
        <v>0</v>
      </c>
    </row>
    <row r="280" spans="1:15" s="11" customFormat="1" x14ac:dyDescent="0.25">
      <c r="A280" s="6">
        <v>1355</v>
      </c>
      <c r="B280" s="7" t="s">
        <v>245</v>
      </c>
      <c r="C280" s="9">
        <v>0</v>
      </c>
      <c r="D280" s="9">
        <v>0</v>
      </c>
      <c r="E280" s="9">
        <v>0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f t="shared" si="90"/>
        <v>0</v>
      </c>
    </row>
    <row r="281" spans="1:15" s="11" customFormat="1" x14ac:dyDescent="0.25">
      <c r="A281" s="6">
        <v>1357</v>
      </c>
      <c r="B281" s="7" t="s">
        <v>246</v>
      </c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  <c r="M281" s="9">
        <v>0</v>
      </c>
      <c r="N281" s="9">
        <v>0</v>
      </c>
      <c r="O281" s="9">
        <f t="shared" si="90"/>
        <v>0</v>
      </c>
    </row>
    <row r="282" spans="1:15" s="11" customFormat="1" x14ac:dyDescent="0.25">
      <c r="A282" s="6">
        <v>1363</v>
      </c>
      <c r="B282" s="7" t="s">
        <v>247</v>
      </c>
      <c r="C282" s="9">
        <v>0</v>
      </c>
      <c r="D282" s="9">
        <v>0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0</v>
      </c>
      <c r="O282" s="9">
        <f t="shared" si="90"/>
        <v>0</v>
      </c>
    </row>
    <row r="283" spans="1:15" s="11" customFormat="1" x14ac:dyDescent="0.25">
      <c r="A283" s="6">
        <v>1367</v>
      </c>
      <c r="B283" s="7" t="s">
        <v>248</v>
      </c>
      <c r="C283" s="9">
        <v>5241</v>
      </c>
      <c r="D283" s="9">
        <v>5968.5</v>
      </c>
      <c r="E283" s="9">
        <v>6467.5</v>
      </c>
      <c r="F283" s="9">
        <v>5572</v>
      </c>
      <c r="G283" s="9">
        <v>4983.5</v>
      </c>
      <c r="H283" s="9">
        <v>5656</v>
      </c>
      <c r="I283" s="9">
        <v>6254.5</v>
      </c>
      <c r="J283" s="9">
        <v>5754</v>
      </c>
      <c r="K283" s="9">
        <v>4566.63</v>
      </c>
      <c r="L283" s="9">
        <v>7029.31</v>
      </c>
      <c r="M283" s="9">
        <v>6874.66</v>
      </c>
      <c r="N283" s="9">
        <v>7308</v>
      </c>
      <c r="O283" s="9">
        <f t="shared" si="90"/>
        <v>71675.599999999991</v>
      </c>
    </row>
    <row r="284" spans="1:15" s="11" customFormat="1" x14ac:dyDescent="0.25">
      <c r="A284" s="6">
        <v>1368</v>
      </c>
      <c r="B284" s="7" t="s">
        <v>249</v>
      </c>
      <c r="C284" s="9">
        <v>15439.5</v>
      </c>
      <c r="D284" s="9">
        <v>15558</v>
      </c>
      <c r="E284" s="9">
        <v>16045.5</v>
      </c>
      <c r="F284" s="9">
        <v>18285</v>
      </c>
      <c r="G284" s="9">
        <v>15211.5</v>
      </c>
      <c r="H284" s="9">
        <v>14902.5</v>
      </c>
      <c r="I284" s="9">
        <v>17133</v>
      </c>
      <c r="J284" s="9">
        <v>16393.5</v>
      </c>
      <c r="K284" s="9">
        <v>15855</v>
      </c>
      <c r="L284" s="9">
        <v>14452.31</v>
      </c>
      <c r="M284" s="9">
        <v>15636.66</v>
      </c>
      <c r="N284" s="9">
        <v>28637.25</v>
      </c>
      <c r="O284" s="9">
        <f t="shared" si="90"/>
        <v>203549.72</v>
      </c>
    </row>
    <row r="285" spans="1:15" s="11" customFormat="1" x14ac:dyDescent="0.25">
      <c r="A285" s="6">
        <v>1369</v>
      </c>
      <c r="B285" s="7" t="s">
        <v>250</v>
      </c>
      <c r="C285" s="9">
        <v>27849</v>
      </c>
      <c r="D285" s="9">
        <v>20587</v>
      </c>
      <c r="E285" s="9">
        <v>22125</v>
      </c>
      <c r="F285" s="9">
        <v>22101</v>
      </c>
      <c r="G285" s="9">
        <v>20523</v>
      </c>
      <c r="H285" s="9">
        <v>22389</v>
      </c>
      <c r="I285" s="9">
        <v>23553</v>
      </c>
      <c r="J285" s="9">
        <v>20337</v>
      </c>
      <c r="K285" s="9">
        <v>21236.63</v>
      </c>
      <c r="L285" s="9">
        <v>26013.56</v>
      </c>
      <c r="M285" s="9">
        <v>21437.53</v>
      </c>
      <c r="N285" s="9">
        <v>27006</v>
      </c>
      <c r="O285" s="9">
        <f t="shared" si="90"/>
        <v>275157.71999999997</v>
      </c>
    </row>
    <row r="286" spans="1:15" s="11" customFormat="1" x14ac:dyDescent="0.25">
      <c r="A286" s="6">
        <v>1370</v>
      </c>
      <c r="B286" s="7" t="s">
        <v>251</v>
      </c>
      <c r="C286" s="9">
        <v>5607.5</v>
      </c>
      <c r="D286" s="9">
        <v>4399.5</v>
      </c>
      <c r="E286" s="9">
        <v>4402.5</v>
      </c>
      <c r="F286" s="9">
        <v>3411.5</v>
      </c>
      <c r="G286" s="9">
        <v>3983</v>
      </c>
      <c r="H286" s="9">
        <v>3896.5</v>
      </c>
      <c r="I286" s="9">
        <v>4601</v>
      </c>
      <c r="J286" s="9">
        <v>5218.5</v>
      </c>
      <c r="K286" s="9">
        <v>4574.13</v>
      </c>
      <c r="L286" s="9">
        <v>4559.3100000000004</v>
      </c>
      <c r="M286" s="9">
        <v>4006.91</v>
      </c>
      <c r="N286" s="9">
        <v>3401</v>
      </c>
      <c r="O286" s="9">
        <f t="shared" si="90"/>
        <v>52061.349999999991</v>
      </c>
    </row>
    <row r="287" spans="1:15" s="11" customFormat="1" x14ac:dyDescent="0.25">
      <c r="A287" s="6">
        <v>1372</v>
      </c>
      <c r="B287" s="7" t="s">
        <v>252</v>
      </c>
      <c r="C287" s="9">
        <v>2500</v>
      </c>
      <c r="D287" s="9">
        <v>2500</v>
      </c>
      <c r="E287" s="9">
        <v>2500</v>
      </c>
      <c r="F287" s="9">
        <v>2500</v>
      </c>
      <c r="G287" s="9">
        <v>2500</v>
      </c>
      <c r="H287" s="9">
        <v>2500</v>
      </c>
      <c r="I287" s="9">
        <v>2500</v>
      </c>
      <c r="J287" s="9">
        <v>2500</v>
      </c>
      <c r="K287" s="9">
        <v>2500</v>
      </c>
      <c r="L287" s="9">
        <v>2500</v>
      </c>
      <c r="M287" s="9">
        <v>2500</v>
      </c>
      <c r="N287" s="9">
        <v>2500</v>
      </c>
      <c r="O287" s="9">
        <f t="shared" si="90"/>
        <v>30000</v>
      </c>
    </row>
    <row r="288" spans="1:15" s="11" customFormat="1" x14ac:dyDescent="0.25">
      <c r="A288" s="6">
        <v>1375</v>
      </c>
      <c r="B288" s="7" t="s">
        <v>253</v>
      </c>
      <c r="C288" s="9">
        <v>550000</v>
      </c>
      <c r="D288" s="9">
        <v>600000</v>
      </c>
      <c r="E288" s="9">
        <v>400000</v>
      </c>
      <c r="F288" s="9">
        <v>620000</v>
      </c>
      <c r="G288" s="9">
        <v>450000</v>
      </c>
      <c r="H288" s="9">
        <v>300000</v>
      </c>
      <c r="I288" s="9">
        <v>400000</v>
      </c>
      <c r="J288" s="9">
        <v>430000</v>
      </c>
      <c r="K288" s="9">
        <v>500000</v>
      </c>
      <c r="L288" s="9">
        <v>480000</v>
      </c>
      <c r="M288" s="9">
        <v>410000</v>
      </c>
      <c r="N288" s="9">
        <v>435000</v>
      </c>
      <c r="O288" s="9">
        <f t="shared" si="90"/>
        <v>5575000</v>
      </c>
    </row>
    <row r="289" spans="1:15" s="11" customFormat="1" x14ac:dyDescent="0.25">
      <c r="A289" s="6">
        <v>1376</v>
      </c>
      <c r="B289" s="7" t="s">
        <v>254</v>
      </c>
      <c r="C289" s="9">
        <v>0</v>
      </c>
      <c r="D289" s="9">
        <v>0</v>
      </c>
      <c r="E289" s="9">
        <v>0</v>
      </c>
      <c r="F289" s="9">
        <v>0</v>
      </c>
      <c r="G289" s="9">
        <v>0</v>
      </c>
      <c r="H289" s="9">
        <v>0</v>
      </c>
      <c r="I289" s="9">
        <v>0</v>
      </c>
      <c r="J289" s="9">
        <v>0</v>
      </c>
      <c r="K289" s="9">
        <v>0</v>
      </c>
      <c r="L289" s="9">
        <v>0</v>
      </c>
      <c r="M289" s="9">
        <v>0</v>
      </c>
      <c r="N289" s="9">
        <v>0</v>
      </c>
      <c r="O289" s="9">
        <f t="shared" si="90"/>
        <v>0</v>
      </c>
    </row>
    <row r="290" spans="1:15" s="11" customFormat="1" x14ac:dyDescent="0.25">
      <c r="A290" s="6">
        <v>1377</v>
      </c>
      <c r="B290" s="7" t="s">
        <v>255</v>
      </c>
      <c r="C290" s="9">
        <v>554241.5</v>
      </c>
      <c r="D290" s="9">
        <v>225874.5</v>
      </c>
      <c r="E290" s="9">
        <v>165111.5</v>
      </c>
      <c r="F290" s="9">
        <v>221174</v>
      </c>
      <c r="G290" s="9">
        <v>271210</v>
      </c>
      <c r="H290" s="9">
        <v>233752.5</v>
      </c>
      <c r="I290" s="9">
        <v>183648.5</v>
      </c>
      <c r="J290" s="9">
        <v>202476</v>
      </c>
      <c r="K290" s="9">
        <v>445425.5</v>
      </c>
      <c r="L290" s="9">
        <v>472725.25</v>
      </c>
      <c r="M290" s="9">
        <v>356522.88</v>
      </c>
      <c r="N290" s="9">
        <v>494630.19</v>
      </c>
      <c r="O290" s="9">
        <f t="shared" si="90"/>
        <v>3826792.32</v>
      </c>
    </row>
    <row r="291" spans="1:15" s="11" customFormat="1" x14ac:dyDescent="0.25">
      <c r="A291" s="6">
        <v>1378</v>
      </c>
      <c r="B291" s="7" t="s">
        <v>256</v>
      </c>
      <c r="C291" s="9">
        <v>3230</v>
      </c>
      <c r="D291" s="9">
        <v>3230</v>
      </c>
      <c r="E291" s="9">
        <v>3230</v>
      </c>
      <c r="F291" s="9">
        <v>3230</v>
      </c>
      <c r="G291" s="9">
        <v>3230</v>
      </c>
      <c r="H291" s="9">
        <v>3230</v>
      </c>
      <c r="I291" s="9">
        <v>3230</v>
      </c>
      <c r="J291" s="9">
        <v>3230</v>
      </c>
      <c r="K291" s="9">
        <v>3230</v>
      </c>
      <c r="L291" s="9">
        <v>3230</v>
      </c>
      <c r="M291" s="9">
        <v>3230</v>
      </c>
      <c r="N291" s="9">
        <v>3230</v>
      </c>
      <c r="O291" s="9">
        <f t="shared" si="90"/>
        <v>38760</v>
      </c>
    </row>
    <row r="292" spans="1:15" s="11" customFormat="1" x14ac:dyDescent="0.25">
      <c r="A292" s="6">
        <v>1381</v>
      </c>
      <c r="B292" s="7" t="s">
        <v>257</v>
      </c>
      <c r="C292" s="9">
        <v>274471.5</v>
      </c>
      <c r="D292" s="9">
        <v>393862.25</v>
      </c>
      <c r="E292" s="9">
        <v>467954.5</v>
      </c>
      <c r="F292" s="9">
        <v>324700.75</v>
      </c>
      <c r="G292" s="9">
        <v>237943.5</v>
      </c>
      <c r="H292" s="9">
        <v>220026</v>
      </c>
      <c r="I292" s="9">
        <v>275968</v>
      </c>
      <c r="J292" s="9">
        <v>239313.25</v>
      </c>
      <c r="K292" s="9">
        <v>295407.31</v>
      </c>
      <c r="L292" s="9">
        <v>324641.90999999997</v>
      </c>
      <c r="M292" s="9">
        <v>253911.08</v>
      </c>
      <c r="N292" s="9">
        <v>91346.38</v>
      </c>
      <c r="O292" s="9">
        <f t="shared" si="90"/>
        <v>3399546.43</v>
      </c>
    </row>
    <row r="293" spans="1:15" s="11" customFormat="1" x14ac:dyDescent="0.25">
      <c r="A293" s="6">
        <v>1388</v>
      </c>
      <c r="B293" s="7" t="s">
        <v>258</v>
      </c>
      <c r="C293" s="9">
        <v>0</v>
      </c>
      <c r="D293" s="9">
        <v>0</v>
      </c>
      <c r="E293" s="9">
        <v>0</v>
      </c>
      <c r="F293" s="9">
        <v>0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f t="shared" si="90"/>
        <v>0</v>
      </c>
    </row>
    <row r="294" spans="1:15" s="11" customFormat="1" x14ac:dyDescent="0.25">
      <c r="A294" s="6">
        <v>1392</v>
      </c>
      <c r="B294" s="7" t="s">
        <v>259</v>
      </c>
      <c r="C294" s="9">
        <v>0</v>
      </c>
      <c r="D294" s="9">
        <v>0</v>
      </c>
      <c r="E294" s="9">
        <v>0</v>
      </c>
      <c r="F294" s="9">
        <v>0</v>
      </c>
      <c r="G294" s="9">
        <v>0</v>
      </c>
      <c r="H294" s="9">
        <v>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0</v>
      </c>
      <c r="O294" s="9">
        <f t="shared" si="90"/>
        <v>0</v>
      </c>
    </row>
    <row r="295" spans="1:15" s="11" customFormat="1" x14ac:dyDescent="0.25">
      <c r="A295" s="6">
        <v>1394</v>
      </c>
      <c r="B295" s="7" t="s">
        <v>260</v>
      </c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v>0</v>
      </c>
      <c r="M295" s="9">
        <v>0</v>
      </c>
      <c r="N295" s="9">
        <v>0</v>
      </c>
      <c r="O295" s="9">
        <f t="shared" si="90"/>
        <v>0</v>
      </c>
    </row>
    <row r="296" spans="1:15" s="11" customFormat="1" x14ac:dyDescent="0.25">
      <c r="A296" s="6">
        <v>1395</v>
      </c>
      <c r="B296" s="7" t="s">
        <v>261</v>
      </c>
      <c r="C296" s="9">
        <v>0</v>
      </c>
      <c r="D296" s="9">
        <v>0</v>
      </c>
      <c r="E296" s="9">
        <v>0</v>
      </c>
      <c r="F296" s="9">
        <v>0</v>
      </c>
      <c r="G296" s="9">
        <v>0</v>
      </c>
      <c r="H296" s="9">
        <v>0</v>
      </c>
      <c r="I296" s="9">
        <v>0</v>
      </c>
      <c r="J296" s="9">
        <v>0</v>
      </c>
      <c r="K296" s="9">
        <v>0</v>
      </c>
      <c r="L296" s="9">
        <v>0</v>
      </c>
      <c r="M296" s="9">
        <v>0</v>
      </c>
      <c r="N296" s="9">
        <v>0</v>
      </c>
      <c r="O296" s="9">
        <f t="shared" si="90"/>
        <v>0</v>
      </c>
    </row>
    <row r="297" spans="1:15" s="11" customFormat="1" x14ac:dyDescent="0.25">
      <c r="A297" s="6">
        <v>1397</v>
      </c>
      <c r="B297" s="7" t="s">
        <v>262</v>
      </c>
      <c r="C297" s="9">
        <v>0</v>
      </c>
      <c r="D297" s="9">
        <v>0</v>
      </c>
      <c r="E297" s="9">
        <v>0</v>
      </c>
      <c r="F297" s="9">
        <v>0</v>
      </c>
      <c r="G297" s="9">
        <v>0</v>
      </c>
      <c r="H297" s="9">
        <v>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9">
        <v>0</v>
      </c>
      <c r="O297" s="9">
        <f t="shared" si="90"/>
        <v>0</v>
      </c>
    </row>
    <row r="298" spans="1:15" s="11" customFormat="1" x14ac:dyDescent="0.25">
      <c r="A298" s="6">
        <v>1399</v>
      </c>
      <c r="B298" s="7" t="s">
        <v>263</v>
      </c>
      <c r="C298" s="9">
        <v>0</v>
      </c>
      <c r="D298" s="9">
        <v>0</v>
      </c>
      <c r="E298" s="9">
        <v>0</v>
      </c>
      <c r="F298" s="9">
        <v>0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38500</v>
      </c>
      <c r="M298" s="9">
        <v>0</v>
      </c>
      <c r="N298" s="9">
        <v>0</v>
      </c>
      <c r="O298" s="9">
        <f t="shared" si="90"/>
        <v>38500</v>
      </c>
    </row>
    <row r="299" spans="1:15" s="11" customFormat="1" x14ac:dyDescent="0.25">
      <c r="A299" s="6">
        <v>1401</v>
      </c>
      <c r="B299" s="7" t="s">
        <v>264</v>
      </c>
      <c r="C299" s="9">
        <v>0</v>
      </c>
      <c r="D299" s="9">
        <v>0</v>
      </c>
      <c r="E299" s="9">
        <v>0</v>
      </c>
      <c r="F299" s="9">
        <v>0</v>
      </c>
      <c r="G299" s="9">
        <v>0</v>
      </c>
      <c r="H299" s="9">
        <v>0</v>
      </c>
      <c r="I299" s="9">
        <v>0</v>
      </c>
      <c r="J299" s="9">
        <v>0</v>
      </c>
      <c r="K299" s="9">
        <v>0</v>
      </c>
      <c r="L299" s="9">
        <v>0</v>
      </c>
      <c r="M299" s="9">
        <v>0</v>
      </c>
      <c r="N299" s="9">
        <v>0</v>
      </c>
      <c r="O299" s="9">
        <f t="shared" si="90"/>
        <v>0</v>
      </c>
    </row>
    <row r="300" spans="1:15" s="11" customFormat="1" x14ac:dyDescent="0.25">
      <c r="A300" s="6">
        <v>1402</v>
      </c>
      <c r="B300" s="7" t="s">
        <v>265</v>
      </c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f t="shared" si="90"/>
        <v>0</v>
      </c>
    </row>
    <row r="301" spans="1:15" s="11" customFormat="1" x14ac:dyDescent="0.25">
      <c r="A301" s="6">
        <v>1404</v>
      </c>
      <c r="B301" s="7" t="s">
        <v>266</v>
      </c>
      <c r="C301" s="9">
        <v>12480.5</v>
      </c>
      <c r="D301" s="9">
        <v>12537.15</v>
      </c>
      <c r="E301" s="9">
        <v>11702.31</v>
      </c>
      <c r="F301" s="9">
        <v>12438</v>
      </c>
      <c r="G301" s="9">
        <v>14525.3</v>
      </c>
      <c r="H301" s="9">
        <v>11843</v>
      </c>
      <c r="I301" s="9">
        <v>12798</v>
      </c>
      <c r="J301" s="9">
        <v>13107.61</v>
      </c>
      <c r="K301" s="9">
        <v>11639.5</v>
      </c>
      <c r="L301" s="9">
        <v>13332.75</v>
      </c>
      <c r="M301" s="9">
        <v>12242.38</v>
      </c>
      <c r="N301" s="9">
        <v>5748.47</v>
      </c>
      <c r="O301" s="9">
        <f t="shared" si="90"/>
        <v>144394.97</v>
      </c>
    </row>
    <row r="302" spans="1:15" s="11" customFormat="1" x14ac:dyDescent="0.25">
      <c r="A302" s="6">
        <v>1405</v>
      </c>
      <c r="B302" s="7" t="s">
        <v>243</v>
      </c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v>0</v>
      </c>
      <c r="M302" s="9">
        <v>0</v>
      </c>
      <c r="N302" s="9">
        <v>0</v>
      </c>
      <c r="O302" s="9">
        <f t="shared" si="90"/>
        <v>0</v>
      </c>
    </row>
    <row r="303" spans="1:15" s="11" customFormat="1" x14ac:dyDescent="0.25">
      <c r="A303" s="6">
        <v>1408</v>
      </c>
      <c r="B303" s="7" t="s">
        <v>267</v>
      </c>
      <c r="C303" s="9">
        <v>0</v>
      </c>
      <c r="D303" s="9">
        <v>0</v>
      </c>
      <c r="E303" s="9">
        <v>0</v>
      </c>
      <c r="F303" s="9">
        <v>0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f t="shared" si="90"/>
        <v>0</v>
      </c>
    </row>
    <row r="304" spans="1:15" s="11" customFormat="1" x14ac:dyDescent="0.25">
      <c r="A304" s="6">
        <v>1410</v>
      </c>
      <c r="B304" s="7" t="s">
        <v>268</v>
      </c>
      <c r="C304" s="9">
        <v>50032.5</v>
      </c>
      <c r="D304" s="9">
        <v>71647.95</v>
      </c>
      <c r="E304" s="9">
        <v>57409.8</v>
      </c>
      <c r="F304" s="9">
        <v>122039.4</v>
      </c>
      <c r="G304" s="9">
        <v>61122.6</v>
      </c>
      <c r="H304" s="9">
        <v>66164.7</v>
      </c>
      <c r="I304" s="9">
        <v>69869.100000000006</v>
      </c>
      <c r="J304" s="9">
        <v>117614.7</v>
      </c>
      <c r="K304" s="9">
        <v>51861.599999999999</v>
      </c>
      <c r="L304" s="9">
        <v>55874.7</v>
      </c>
      <c r="M304" s="9">
        <v>70280.7</v>
      </c>
      <c r="N304" s="9">
        <v>107530.5</v>
      </c>
      <c r="O304" s="9">
        <f t="shared" si="90"/>
        <v>901448.24999999988</v>
      </c>
    </row>
    <row r="305" spans="1:15" s="11" customFormat="1" x14ac:dyDescent="0.25">
      <c r="A305" s="6">
        <v>1411</v>
      </c>
      <c r="B305" s="7" t="s">
        <v>269</v>
      </c>
      <c r="C305" s="9">
        <v>1141.82</v>
      </c>
      <c r="D305" s="9">
        <v>3135.33</v>
      </c>
      <c r="E305" s="9">
        <v>2222.67</v>
      </c>
      <c r="F305" s="9">
        <v>1883.58</v>
      </c>
      <c r="G305" s="9">
        <v>1992.72</v>
      </c>
      <c r="H305" s="9">
        <v>3387.56</v>
      </c>
      <c r="I305" s="9">
        <v>2357.06</v>
      </c>
      <c r="J305" s="9">
        <v>7276.97</v>
      </c>
      <c r="K305" s="9">
        <v>3409.03</v>
      </c>
      <c r="L305" s="9">
        <v>2518.83</v>
      </c>
      <c r="M305" s="9">
        <v>4511.24</v>
      </c>
      <c r="N305" s="9">
        <v>3471.2</v>
      </c>
      <c r="O305" s="9">
        <f t="shared" si="90"/>
        <v>37308.009999999995</v>
      </c>
    </row>
    <row r="306" spans="1:15" s="11" customFormat="1" x14ac:dyDescent="0.25">
      <c r="A306" s="6">
        <v>1416</v>
      </c>
      <c r="B306" s="7" t="s">
        <v>270</v>
      </c>
      <c r="C306" s="9">
        <v>442960</v>
      </c>
      <c r="D306" s="9">
        <v>490880</v>
      </c>
      <c r="E306" s="9">
        <v>573235</v>
      </c>
      <c r="F306" s="9">
        <v>569192.5</v>
      </c>
      <c r="G306" s="9">
        <v>537385</v>
      </c>
      <c r="H306" s="9">
        <v>495987.5</v>
      </c>
      <c r="I306" s="9">
        <v>505440</v>
      </c>
      <c r="J306" s="9">
        <v>515342.5</v>
      </c>
      <c r="K306" s="9">
        <v>532015</v>
      </c>
      <c r="L306" s="9">
        <v>549077.18999999994</v>
      </c>
      <c r="M306" s="9">
        <v>449522.34</v>
      </c>
      <c r="N306" s="9">
        <v>444182.5</v>
      </c>
      <c r="O306" s="9">
        <f t="shared" si="90"/>
        <v>6105219.5299999993</v>
      </c>
    </row>
    <row r="307" spans="1:15" s="11" customFormat="1" x14ac:dyDescent="0.25">
      <c r="A307" s="6">
        <v>1414</v>
      </c>
      <c r="B307" s="7" t="s">
        <v>271</v>
      </c>
      <c r="C307" s="9">
        <v>0</v>
      </c>
      <c r="D307" s="9">
        <v>0</v>
      </c>
      <c r="E307" s="9">
        <v>0</v>
      </c>
      <c r="F307" s="9">
        <v>0</v>
      </c>
      <c r="G307" s="9">
        <v>0</v>
      </c>
      <c r="H307" s="9">
        <v>0</v>
      </c>
      <c r="I307" s="9">
        <v>0</v>
      </c>
      <c r="J307" s="9">
        <v>0</v>
      </c>
      <c r="K307" s="9">
        <v>0</v>
      </c>
      <c r="L307" s="9">
        <v>0</v>
      </c>
      <c r="M307" s="9">
        <v>0</v>
      </c>
      <c r="N307" s="9">
        <v>0</v>
      </c>
      <c r="O307" s="9">
        <f t="shared" si="90"/>
        <v>0</v>
      </c>
    </row>
    <row r="308" spans="1:15" s="11" customFormat="1" x14ac:dyDescent="0.25">
      <c r="A308" s="6">
        <v>1419</v>
      </c>
      <c r="B308" s="7" t="s">
        <v>272</v>
      </c>
      <c r="C308" s="9">
        <v>5250</v>
      </c>
      <c r="D308" s="9">
        <v>6000</v>
      </c>
      <c r="E308" s="9">
        <v>6000</v>
      </c>
      <c r="F308" s="9">
        <v>6000</v>
      </c>
      <c r="G308" s="9">
        <v>6000</v>
      </c>
      <c r="H308" s="9">
        <v>5400</v>
      </c>
      <c r="I308" s="9">
        <v>5400</v>
      </c>
      <c r="J308" s="9">
        <v>5400</v>
      </c>
      <c r="K308" s="9">
        <v>6000</v>
      </c>
      <c r="L308" s="9">
        <v>6000</v>
      </c>
      <c r="M308" s="9">
        <v>6000</v>
      </c>
      <c r="N308" s="9">
        <v>6000</v>
      </c>
      <c r="O308" s="9">
        <f t="shared" si="90"/>
        <v>69450</v>
      </c>
    </row>
    <row r="309" spans="1:15" s="11" customFormat="1" x14ac:dyDescent="0.25">
      <c r="A309" s="6">
        <v>1420</v>
      </c>
      <c r="B309" s="7" t="s">
        <v>273</v>
      </c>
      <c r="C309" s="9">
        <v>35766</v>
      </c>
      <c r="D309" s="9">
        <v>39313</v>
      </c>
      <c r="E309" s="9">
        <v>60481</v>
      </c>
      <c r="F309" s="9">
        <v>41959</v>
      </c>
      <c r="G309" s="9">
        <v>45759.81</v>
      </c>
      <c r="H309" s="9">
        <v>53677.42</v>
      </c>
      <c r="I309" s="9">
        <v>57079.51</v>
      </c>
      <c r="J309" s="9">
        <v>50275.33</v>
      </c>
      <c r="K309" s="9">
        <v>49433.7</v>
      </c>
      <c r="L309" s="9">
        <v>46063.22</v>
      </c>
      <c r="M309" s="9">
        <v>43067.24</v>
      </c>
      <c r="N309" s="9">
        <v>26214.84</v>
      </c>
      <c r="O309" s="9">
        <f t="shared" si="90"/>
        <v>549090.06999999995</v>
      </c>
    </row>
    <row r="310" spans="1:15" s="11" customFormat="1" x14ac:dyDescent="0.25">
      <c r="A310" s="6">
        <v>1422</v>
      </c>
      <c r="B310" s="7" t="s">
        <v>274</v>
      </c>
      <c r="C310" s="9">
        <v>4368</v>
      </c>
      <c r="D310" s="9">
        <v>17908.8</v>
      </c>
      <c r="E310" s="9">
        <v>5678.4</v>
      </c>
      <c r="F310" s="9">
        <v>6115.2</v>
      </c>
      <c r="G310" s="9">
        <v>6115.2</v>
      </c>
      <c r="H310" s="9">
        <v>873.6</v>
      </c>
      <c r="I310" s="9">
        <v>12230.4</v>
      </c>
      <c r="J310" s="9">
        <v>12230.4</v>
      </c>
      <c r="K310" s="9">
        <v>10920</v>
      </c>
      <c r="L310" s="9">
        <v>3494.4</v>
      </c>
      <c r="M310" s="9">
        <v>16598.400000000001</v>
      </c>
      <c r="N310" s="9">
        <v>11793.6</v>
      </c>
      <c r="O310" s="9">
        <f t="shared" si="90"/>
        <v>108326.39999999999</v>
      </c>
    </row>
    <row r="311" spans="1:15" s="11" customFormat="1" x14ac:dyDescent="0.25">
      <c r="A311" s="6">
        <v>1423</v>
      </c>
      <c r="B311" s="7" t="s">
        <v>275</v>
      </c>
      <c r="C311" s="9">
        <v>0</v>
      </c>
      <c r="D311" s="9">
        <v>0</v>
      </c>
      <c r="E311" s="9">
        <v>0</v>
      </c>
      <c r="F311" s="9">
        <v>0</v>
      </c>
      <c r="G311" s="9">
        <v>0</v>
      </c>
      <c r="H311" s="9">
        <v>0</v>
      </c>
      <c r="I311" s="9">
        <v>0</v>
      </c>
      <c r="J311" s="9">
        <v>0</v>
      </c>
      <c r="K311" s="9">
        <v>0</v>
      </c>
      <c r="L311" s="9">
        <v>0</v>
      </c>
      <c r="M311" s="9">
        <v>0</v>
      </c>
      <c r="N311" s="9">
        <v>0</v>
      </c>
      <c r="O311" s="9">
        <f t="shared" ref="O311:O327" si="91">SUM(C311:N311)</f>
        <v>0</v>
      </c>
    </row>
    <row r="312" spans="1:15" s="11" customFormat="1" x14ac:dyDescent="0.25">
      <c r="A312" s="6">
        <v>978</v>
      </c>
      <c r="B312" s="7" t="s">
        <v>276</v>
      </c>
      <c r="C312" s="9">
        <v>0</v>
      </c>
      <c r="D312" s="9">
        <v>0</v>
      </c>
      <c r="E312" s="9">
        <v>0</v>
      </c>
      <c r="F312" s="9">
        <v>0</v>
      </c>
      <c r="G312" s="9">
        <v>0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9">
        <f t="shared" si="91"/>
        <v>0</v>
      </c>
    </row>
    <row r="313" spans="1:15" s="11" customFormat="1" x14ac:dyDescent="0.25">
      <c r="A313" s="6">
        <v>1350</v>
      </c>
      <c r="B313" s="7" t="s">
        <v>277</v>
      </c>
      <c r="C313" s="9">
        <v>750000</v>
      </c>
      <c r="D313" s="9">
        <v>750000</v>
      </c>
      <c r="E313" s="9">
        <v>750000</v>
      </c>
      <c r="F313" s="9">
        <v>750000</v>
      </c>
      <c r="G313" s="9">
        <v>750000</v>
      </c>
      <c r="H313" s="9">
        <v>750000</v>
      </c>
      <c r="I313" s="9">
        <v>750000</v>
      </c>
      <c r="J313" s="9">
        <v>750000</v>
      </c>
      <c r="K313" s="9">
        <v>750000</v>
      </c>
      <c r="L313" s="9">
        <v>750000</v>
      </c>
      <c r="M313" s="9">
        <v>750000</v>
      </c>
      <c r="N313" s="9">
        <v>750000</v>
      </c>
      <c r="O313" s="9">
        <f t="shared" si="91"/>
        <v>9000000</v>
      </c>
    </row>
    <row r="314" spans="1:15" s="11" customFormat="1" x14ac:dyDescent="0.25">
      <c r="A314" s="6">
        <v>1428</v>
      </c>
      <c r="B314" s="7" t="s">
        <v>278</v>
      </c>
      <c r="C314" s="9">
        <v>1250</v>
      </c>
      <c r="D314" s="9">
        <v>1250</v>
      </c>
      <c r="E314" s="9">
        <v>1250</v>
      </c>
      <c r="F314" s="9">
        <v>1250</v>
      </c>
      <c r="G314" s="9">
        <v>1250</v>
      </c>
      <c r="H314" s="9">
        <v>1250</v>
      </c>
      <c r="I314" s="9">
        <v>1250</v>
      </c>
      <c r="J314" s="9">
        <v>1250</v>
      </c>
      <c r="K314" s="9">
        <v>1250</v>
      </c>
      <c r="L314" s="9">
        <v>1250</v>
      </c>
      <c r="M314" s="9">
        <v>1250</v>
      </c>
      <c r="N314" s="9">
        <v>1250</v>
      </c>
      <c r="O314" s="9">
        <f t="shared" si="91"/>
        <v>15000</v>
      </c>
    </row>
    <row r="315" spans="1:15" s="11" customFormat="1" x14ac:dyDescent="0.25">
      <c r="A315" s="6">
        <v>1429</v>
      </c>
      <c r="B315" s="7" t="s">
        <v>279</v>
      </c>
      <c r="C315" s="9">
        <v>734</v>
      </c>
      <c r="D315" s="9">
        <v>734</v>
      </c>
      <c r="E315" s="9">
        <v>734</v>
      </c>
      <c r="F315" s="9">
        <v>734</v>
      </c>
      <c r="G315" s="9">
        <v>734</v>
      </c>
      <c r="H315" s="9">
        <v>734</v>
      </c>
      <c r="I315" s="9">
        <v>734</v>
      </c>
      <c r="J315" s="9">
        <v>734</v>
      </c>
      <c r="K315" s="9">
        <v>734</v>
      </c>
      <c r="L315" s="9">
        <v>734</v>
      </c>
      <c r="M315" s="9">
        <v>734</v>
      </c>
      <c r="N315" s="9">
        <v>734</v>
      </c>
      <c r="O315" s="9">
        <f t="shared" si="91"/>
        <v>8808</v>
      </c>
    </row>
    <row r="316" spans="1:15" s="11" customFormat="1" x14ac:dyDescent="0.25">
      <c r="A316" s="6">
        <v>1430</v>
      </c>
      <c r="B316" s="7" t="s">
        <v>280</v>
      </c>
      <c r="C316" s="9">
        <v>2784</v>
      </c>
      <c r="D316" s="9">
        <v>2784</v>
      </c>
      <c r="E316" s="9">
        <v>2784</v>
      </c>
      <c r="F316" s="9">
        <v>2784</v>
      </c>
      <c r="G316" s="9">
        <v>2784</v>
      </c>
      <c r="H316" s="9">
        <v>2784</v>
      </c>
      <c r="I316" s="9">
        <v>2784</v>
      </c>
      <c r="J316" s="9">
        <v>2784</v>
      </c>
      <c r="K316" s="9">
        <v>2784</v>
      </c>
      <c r="L316" s="9">
        <v>2784</v>
      </c>
      <c r="M316" s="9">
        <v>2784</v>
      </c>
      <c r="N316" s="9">
        <v>2784</v>
      </c>
      <c r="O316" s="9">
        <f t="shared" si="91"/>
        <v>33408</v>
      </c>
    </row>
    <row r="317" spans="1:15" s="11" customFormat="1" x14ac:dyDescent="0.25">
      <c r="A317" s="6">
        <v>1431</v>
      </c>
      <c r="B317" s="7" t="s">
        <v>281</v>
      </c>
      <c r="C317" s="9">
        <v>4040</v>
      </c>
      <c r="D317" s="9">
        <v>4040</v>
      </c>
      <c r="E317" s="9">
        <v>4040</v>
      </c>
      <c r="F317" s="9">
        <v>4040</v>
      </c>
      <c r="G317" s="9">
        <v>4040</v>
      </c>
      <c r="H317" s="9">
        <v>4040</v>
      </c>
      <c r="I317" s="9">
        <v>4040</v>
      </c>
      <c r="J317" s="9">
        <v>4040</v>
      </c>
      <c r="K317" s="9">
        <v>4040</v>
      </c>
      <c r="L317" s="9">
        <v>4040</v>
      </c>
      <c r="M317" s="9">
        <v>4040</v>
      </c>
      <c r="N317" s="9">
        <v>4040</v>
      </c>
      <c r="O317" s="9">
        <f t="shared" si="91"/>
        <v>48480</v>
      </c>
    </row>
    <row r="318" spans="1:15" s="11" customFormat="1" x14ac:dyDescent="0.25">
      <c r="A318" s="6">
        <v>1432</v>
      </c>
      <c r="B318" s="7" t="s">
        <v>282</v>
      </c>
      <c r="C318" s="9">
        <v>5920</v>
      </c>
      <c r="D318" s="9">
        <v>5920</v>
      </c>
      <c r="E318" s="9">
        <v>5920</v>
      </c>
      <c r="F318" s="9">
        <v>5920</v>
      </c>
      <c r="G318" s="9">
        <v>5920</v>
      </c>
      <c r="H318" s="9">
        <v>5920</v>
      </c>
      <c r="I318" s="9">
        <v>5920</v>
      </c>
      <c r="J318" s="9">
        <v>5920</v>
      </c>
      <c r="K318" s="9">
        <v>5920</v>
      </c>
      <c r="L318" s="9">
        <v>5920</v>
      </c>
      <c r="M318" s="9">
        <v>5920</v>
      </c>
      <c r="N318" s="9">
        <v>5920</v>
      </c>
      <c r="O318" s="9">
        <f t="shared" si="91"/>
        <v>71040</v>
      </c>
    </row>
    <row r="319" spans="1:15" s="11" customFormat="1" x14ac:dyDescent="0.25">
      <c r="A319" s="6">
        <v>1433</v>
      </c>
      <c r="B319" s="7" t="s">
        <v>283</v>
      </c>
      <c r="C319" s="9">
        <v>4000</v>
      </c>
      <c r="D319" s="9">
        <v>4000</v>
      </c>
      <c r="E319" s="9">
        <v>4000</v>
      </c>
      <c r="F319" s="9">
        <v>4000</v>
      </c>
      <c r="G319" s="9">
        <v>4000</v>
      </c>
      <c r="H319" s="9">
        <v>4000</v>
      </c>
      <c r="I319" s="9">
        <v>4000</v>
      </c>
      <c r="J319" s="9">
        <v>4000</v>
      </c>
      <c r="K319" s="9">
        <v>4000</v>
      </c>
      <c r="L319" s="9">
        <v>4000</v>
      </c>
      <c r="M319" s="9">
        <v>4000</v>
      </c>
      <c r="N319" s="9">
        <v>4000</v>
      </c>
      <c r="O319" s="9">
        <f t="shared" si="91"/>
        <v>48000</v>
      </c>
    </row>
    <row r="320" spans="1:15" s="11" customFormat="1" x14ac:dyDescent="0.25">
      <c r="A320" s="6">
        <v>1434</v>
      </c>
      <c r="B320" s="7" t="s">
        <v>284</v>
      </c>
      <c r="C320" s="9">
        <v>6000</v>
      </c>
      <c r="D320" s="9">
        <v>6000</v>
      </c>
      <c r="E320" s="9">
        <v>6000</v>
      </c>
      <c r="F320" s="9">
        <v>6000</v>
      </c>
      <c r="G320" s="9">
        <v>6000</v>
      </c>
      <c r="H320" s="9">
        <v>6000</v>
      </c>
      <c r="I320" s="9">
        <v>6000</v>
      </c>
      <c r="J320" s="9">
        <v>6000</v>
      </c>
      <c r="K320" s="9">
        <v>6000</v>
      </c>
      <c r="L320" s="9">
        <v>6000</v>
      </c>
      <c r="M320" s="9">
        <v>6000</v>
      </c>
      <c r="N320" s="9">
        <v>6000</v>
      </c>
      <c r="O320" s="9">
        <f t="shared" si="91"/>
        <v>72000</v>
      </c>
    </row>
    <row r="321" spans="1:15" s="11" customFormat="1" x14ac:dyDescent="0.25">
      <c r="A321" s="6">
        <v>1435</v>
      </c>
      <c r="B321" s="7" t="s">
        <v>285</v>
      </c>
      <c r="C321" s="9">
        <v>9040</v>
      </c>
      <c r="D321" s="9">
        <v>9040</v>
      </c>
      <c r="E321" s="9">
        <v>9040</v>
      </c>
      <c r="F321" s="9">
        <v>9040</v>
      </c>
      <c r="G321" s="9">
        <v>9040</v>
      </c>
      <c r="H321" s="9">
        <v>9040</v>
      </c>
      <c r="I321" s="9">
        <v>9040</v>
      </c>
      <c r="J321" s="9">
        <v>9040</v>
      </c>
      <c r="K321" s="9">
        <v>9040</v>
      </c>
      <c r="L321" s="9">
        <v>9040</v>
      </c>
      <c r="M321" s="9">
        <v>9040</v>
      </c>
      <c r="N321" s="9">
        <v>9040</v>
      </c>
      <c r="O321" s="9">
        <f t="shared" si="91"/>
        <v>108480</v>
      </c>
    </row>
    <row r="322" spans="1:15" s="11" customFormat="1" x14ac:dyDescent="0.25">
      <c r="A322" s="6">
        <v>1436</v>
      </c>
      <c r="B322" s="7" t="s">
        <v>286</v>
      </c>
      <c r="C322" s="9">
        <v>5920</v>
      </c>
      <c r="D322" s="9">
        <v>5920</v>
      </c>
      <c r="E322" s="9">
        <v>5920</v>
      </c>
      <c r="F322" s="9">
        <v>5920</v>
      </c>
      <c r="G322" s="9">
        <v>5920</v>
      </c>
      <c r="H322" s="9">
        <v>5920</v>
      </c>
      <c r="I322" s="9">
        <v>5920</v>
      </c>
      <c r="J322" s="9">
        <v>5920</v>
      </c>
      <c r="K322" s="9">
        <v>5920</v>
      </c>
      <c r="L322" s="9">
        <v>5920</v>
      </c>
      <c r="M322" s="9">
        <v>5920</v>
      </c>
      <c r="N322" s="9">
        <v>5920</v>
      </c>
      <c r="O322" s="9">
        <f t="shared" si="91"/>
        <v>71040</v>
      </c>
    </row>
    <row r="323" spans="1:15" s="11" customFormat="1" x14ac:dyDescent="0.25">
      <c r="A323" s="6">
        <v>1437</v>
      </c>
      <c r="B323" s="7" t="s">
        <v>287</v>
      </c>
      <c r="C323" s="9">
        <v>7880</v>
      </c>
      <c r="D323" s="9">
        <v>7880</v>
      </c>
      <c r="E323" s="9">
        <v>7880</v>
      </c>
      <c r="F323" s="9">
        <v>7880</v>
      </c>
      <c r="G323" s="9">
        <v>7880</v>
      </c>
      <c r="H323" s="9">
        <v>7880</v>
      </c>
      <c r="I323" s="9">
        <v>7880</v>
      </c>
      <c r="J323" s="9">
        <v>7880</v>
      </c>
      <c r="K323" s="9">
        <v>7880</v>
      </c>
      <c r="L323" s="9">
        <v>7880</v>
      </c>
      <c r="M323" s="9">
        <v>7880</v>
      </c>
      <c r="N323" s="9">
        <v>7880</v>
      </c>
      <c r="O323" s="9">
        <f t="shared" si="91"/>
        <v>94560</v>
      </c>
    </row>
    <row r="324" spans="1:15" s="11" customFormat="1" x14ac:dyDescent="0.25">
      <c r="A324" s="6">
        <v>1438</v>
      </c>
      <c r="B324" s="7" t="s">
        <v>288</v>
      </c>
      <c r="C324" s="9">
        <v>10920</v>
      </c>
      <c r="D324" s="9">
        <v>10920</v>
      </c>
      <c r="E324" s="9">
        <v>10920</v>
      </c>
      <c r="F324" s="9">
        <v>10920</v>
      </c>
      <c r="G324" s="9">
        <v>10920</v>
      </c>
      <c r="H324" s="9">
        <v>10920</v>
      </c>
      <c r="I324" s="9">
        <v>10920</v>
      </c>
      <c r="J324" s="9">
        <v>10920</v>
      </c>
      <c r="K324" s="9">
        <v>10920</v>
      </c>
      <c r="L324" s="9">
        <v>10920</v>
      </c>
      <c r="M324" s="9">
        <v>10920</v>
      </c>
      <c r="N324" s="9">
        <v>10920</v>
      </c>
      <c r="O324" s="9">
        <f t="shared" si="91"/>
        <v>131040</v>
      </c>
    </row>
    <row r="325" spans="1:15" s="11" customFormat="1" x14ac:dyDescent="0.25">
      <c r="A325" s="6">
        <v>1439</v>
      </c>
      <c r="B325" s="7" t="s">
        <v>289</v>
      </c>
      <c r="C325" s="9">
        <v>1360</v>
      </c>
      <c r="D325" s="9">
        <v>1360</v>
      </c>
      <c r="E325" s="9">
        <v>1360</v>
      </c>
      <c r="F325" s="9">
        <v>1360</v>
      </c>
      <c r="G325" s="9">
        <v>1360</v>
      </c>
      <c r="H325" s="9">
        <v>1360</v>
      </c>
      <c r="I325" s="9">
        <v>1360</v>
      </c>
      <c r="J325" s="9">
        <v>1360</v>
      </c>
      <c r="K325" s="9">
        <v>1360</v>
      </c>
      <c r="L325" s="9">
        <v>1360</v>
      </c>
      <c r="M325" s="9">
        <v>1360</v>
      </c>
      <c r="N325" s="9">
        <v>1360</v>
      </c>
      <c r="O325" s="9">
        <f t="shared" si="91"/>
        <v>16320</v>
      </c>
    </row>
    <row r="326" spans="1:15" s="11" customFormat="1" x14ac:dyDescent="0.25">
      <c r="A326" s="6">
        <v>1440</v>
      </c>
      <c r="B326" s="7" t="s">
        <v>290</v>
      </c>
      <c r="C326" s="9">
        <v>1480</v>
      </c>
      <c r="D326" s="9">
        <v>1480</v>
      </c>
      <c r="E326" s="9">
        <v>1480</v>
      </c>
      <c r="F326" s="9">
        <v>1480</v>
      </c>
      <c r="G326" s="9">
        <v>1480</v>
      </c>
      <c r="H326" s="9">
        <v>1480</v>
      </c>
      <c r="I326" s="9">
        <v>1480</v>
      </c>
      <c r="J326" s="9">
        <v>1480</v>
      </c>
      <c r="K326" s="9">
        <v>1480</v>
      </c>
      <c r="L326" s="9">
        <v>1480</v>
      </c>
      <c r="M326" s="9">
        <v>1480</v>
      </c>
      <c r="N326" s="9">
        <v>1480</v>
      </c>
      <c r="O326" s="9">
        <f t="shared" si="91"/>
        <v>17760</v>
      </c>
    </row>
    <row r="327" spans="1:15" s="11" customFormat="1" x14ac:dyDescent="0.25">
      <c r="A327" s="6">
        <v>1441</v>
      </c>
      <c r="B327" s="7" t="s">
        <v>291</v>
      </c>
      <c r="C327" s="9">
        <v>1240</v>
      </c>
      <c r="D327" s="9">
        <v>1240</v>
      </c>
      <c r="E327" s="9">
        <v>1240</v>
      </c>
      <c r="F327" s="9">
        <v>1240</v>
      </c>
      <c r="G327" s="9">
        <v>1240</v>
      </c>
      <c r="H327" s="9">
        <v>1240</v>
      </c>
      <c r="I327" s="9">
        <v>1240</v>
      </c>
      <c r="J327" s="9">
        <v>1240</v>
      </c>
      <c r="K327" s="9">
        <v>1240</v>
      </c>
      <c r="L327" s="9">
        <v>1240</v>
      </c>
      <c r="M327" s="9">
        <v>1240</v>
      </c>
      <c r="N327" s="9">
        <v>1240</v>
      </c>
      <c r="O327" s="9">
        <f t="shared" si="91"/>
        <v>14880</v>
      </c>
    </row>
    <row r="328" spans="1:15" s="11" customFormat="1" x14ac:dyDescent="0.25">
      <c r="A328" s="10"/>
      <c r="B328" s="4" t="s">
        <v>462</v>
      </c>
      <c r="C328" s="5">
        <f t="shared" ref="C328:N329" si="92">+C329</f>
        <v>0</v>
      </c>
      <c r="D328" s="5">
        <f t="shared" si="92"/>
        <v>0</v>
      </c>
      <c r="E328" s="5">
        <f t="shared" si="92"/>
        <v>0</v>
      </c>
      <c r="F328" s="5">
        <f t="shared" si="92"/>
        <v>0</v>
      </c>
      <c r="G328" s="5">
        <f t="shared" si="92"/>
        <v>0</v>
      </c>
      <c r="H328" s="5">
        <f t="shared" si="92"/>
        <v>0</v>
      </c>
      <c r="I328" s="5">
        <f t="shared" si="92"/>
        <v>0</v>
      </c>
      <c r="J328" s="5">
        <f t="shared" si="92"/>
        <v>0</v>
      </c>
      <c r="K328" s="5">
        <f t="shared" si="92"/>
        <v>0</v>
      </c>
      <c r="L328" s="5">
        <f t="shared" si="92"/>
        <v>0</v>
      </c>
      <c r="M328" s="5">
        <f t="shared" si="92"/>
        <v>0</v>
      </c>
      <c r="N328" s="5">
        <f t="shared" si="92"/>
        <v>0</v>
      </c>
      <c r="O328" s="5">
        <f>+O329</f>
        <v>0</v>
      </c>
    </row>
    <row r="329" spans="1:15" s="11" customFormat="1" x14ac:dyDescent="0.25">
      <c r="A329" s="10"/>
      <c r="B329" s="2" t="s">
        <v>462</v>
      </c>
      <c r="C329" s="3">
        <f t="shared" si="92"/>
        <v>0</v>
      </c>
      <c r="D329" s="3">
        <f t="shared" si="92"/>
        <v>0</v>
      </c>
      <c r="E329" s="3">
        <f t="shared" si="92"/>
        <v>0</v>
      </c>
      <c r="F329" s="3">
        <f t="shared" si="92"/>
        <v>0</v>
      </c>
      <c r="G329" s="3">
        <f t="shared" si="92"/>
        <v>0</v>
      </c>
      <c r="H329" s="3">
        <f t="shared" si="92"/>
        <v>0</v>
      </c>
      <c r="I329" s="3">
        <f t="shared" si="92"/>
        <v>0</v>
      </c>
      <c r="J329" s="3">
        <f t="shared" si="92"/>
        <v>0</v>
      </c>
      <c r="K329" s="3">
        <f t="shared" si="92"/>
        <v>0</v>
      </c>
      <c r="L329" s="3">
        <f t="shared" si="92"/>
        <v>0</v>
      </c>
      <c r="M329" s="3">
        <f t="shared" si="92"/>
        <v>0</v>
      </c>
      <c r="N329" s="3">
        <f t="shared" si="92"/>
        <v>0</v>
      </c>
      <c r="O329" s="3">
        <f>+O330</f>
        <v>0</v>
      </c>
    </row>
    <row r="330" spans="1:15" s="11" customFormat="1" x14ac:dyDescent="0.25">
      <c r="A330" s="6">
        <v>2501</v>
      </c>
      <c r="B330" s="7" t="s">
        <v>462</v>
      </c>
      <c r="C330" s="9">
        <v>0</v>
      </c>
      <c r="D330" s="9">
        <v>0</v>
      </c>
      <c r="E330" s="9">
        <v>0</v>
      </c>
      <c r="F330" s="9">
        <v>0</v>
      </c>
      <c r="G330" s="9">
        <v>0</v>
      </c>
      <c r="H330" s="9">
        <v>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0</v>
      </c>
      <c r="O330" s="9">
        <f>SUM(C330:N330)</f>
        <v>0</v>
      </c>
    </row>
    <row r="331" spans="1:15" x14ac:dyDescent="0.25">
      <c r="A331" s="35"/>
      <c r="B331" s="33" t="s">
        <v>292</v>
      </c>
      <c r="C331" s="34">
        <f t="shared" ref="C331:O331" si="93">+C332+C423+C426+C440</f>
        <v>31919632.269999996</v>
      </c>
      <c r="D331" s="34">
        <f t="shared" si="93"/>
        <v>16581592.48</v>
      </c>
      <c r="E331" s="34">
        <f t="shared" si="93"/>
        <v>18179361.340000004</v>
      </c>
      <c r="F331" s="34">
        <f t="shared" si="93"/>
        <v>26600795.32</v>
      </c>
      <c r="G331" s="34">
        <f t="shared" si="93"/>
        <v>15355026.450000001</v>
      </c>
      <c r="H331" s="34">
        <f t="shared" si="93"/>
        <v>26534248.360000003</v>
      </c>
      <c r="I331" s="34">
        <f t="shared" si="93"/>
        <v>25004731.940000001</v>
      </c>
      <c r="J331" s="34">
        <f t="shared" si="93"/>
        <v>19010672.200000003</v>
      </c>
      <c r="K331" s="34">
        <f t="shared" si="93"/>
        <v>15082974.440000001</v>
      </c>
      <c r="L331" s="34">
        <f t="shared" si="93"/>
        <v>15300194.540000003</v>
      </c>
      <c r="M331" s="34">
        <f t="shared" si="93"/>
        <v>15656362.180000003</v>
      </c>
      <c r="N331" s="34">
        <f t="shared" si="93"/>
        <v>14628450.089999996</v>
      </c>
      <c r="O331" s="34">
        <f t="shared" si="93"/>
        <v>239854041.61000001</v>
      </c>
    </row>
    <row r="332" spans="1:15" s="11" customFormat="1" x14ac:dyDescent="0.25">
      <c r="A332" s="10"/>
      <c r="B332" s="2" t="s">
        <v>292</v>
      </c>
      <c r="C332" s="3">
        <f>+C333+C341+C343+C345+C353+C355+C395+C411+C413+C415+C417+C419+C421+C410</f>
        <v>31554394.419999994</v>
      </c>
      <c r="D332" s="3">
        <f t="shared" ref="D332:O332" si="94">+D333+D341+D343+D345+D353+D355+D395+D411+D413+D415+D417+D419+D421+D410</f>
        <v>16341198.66</v>
      </c>
      <c r="E332" s="3">
        <f t="shared" si="94"/>
        <v>17967428.970000003</v>
      </c>
      <c r="F332" s="3">
        <f t="shared" si="94"/>
        <v>26402248.210000001</v>
      </c>
      <c r="G332" s="3">
        <f t="shared" si="94"/>
        <v>15134796.440000001</v>
      </c>
      <c r="H332" s="3">
        <f t="shared" si="94"/>
        <v>26310802.220000003</v>
      </c>
      <c r="I332" s="3">
        <f t="shared" si="94"/>
        <v>24775170.460000001</v>
      </c>
      <c r="J332" s="3">
        <f t="shared" si="94"/>
        <v>18800978.980000004</v>
      </c>
      <c r="K332" s="3">
        <f t="shared" si="94"/>
        <v>14896715.410000002</v>
      </c>
      <c r="L332" s="3">
        <f t="shared" si="94"/>
        <v>14996290.590000004</v>
      </c>
      <c r="M332" s="3">
        <f t="shared" si="94"/>
        <v>15353717.700000003</v>
      </c>
      <c r="N332" s="3">
        <f t="shared" si="94"/>
        <v>14299507.919999996</v>
      </c>
      <c r="O332" s="3">
        <f t="shared" si="94"/>
        <v>236833249.98000002</v>
      </c>
    </row>
    <row r="333" spans="1:15" s="11" customFormat="1" x14ac:dyDescent="0.25">
      <c r="A333" s="10"/>
      <c r="B333" s="4" t="s">
        <v>293</v>
      </c>
      <c r="C333" s="5">
        <f>SUM(C334:C340)</f>
        <v>224248.49000000002</v>
      </c>
      <c r="D333" s="5">
        <f t="shared" ref="D333:N333" si="95">SUM(D334:D340)</f>
        <v>262776.37</v>
      </c>
      <c r="E333" s="5">
        <f t="shared" si="95"/>
        <v>304546.95999999996</v>
      </c>
      <c r="F333" s="5">
        <f t="shared" si="95"/>
        <v>289482.45</v>
      </c>
      <c r="G333" s="5">
        <f t="shared" si="95"/>
        <v>263922.48</v>
      </c>
      <c r="H333" s="5">
        <f t="shared" si="95"/>
        <v>252138.96000000002</v>
      </c>
      <c r="I333" s="5">
        <f t="shared" si="95"/>
        <v>249051.19</v>
      </c>
      <c r="J333" s="5">
        <f t="shared" si="95"/>
        <v>289162.64</v>
      </c>
      <c r="K333" s="5">
        <f t="shared" si="95"/>
        <v>235560.74</v>
      </c>
      <c r="L333" s="5">
        <f t="shared" si="95"/>
        <v>260274.41999999998</v>
      </c>
      <c r="M333" s="5">
        <f t="shared" si="95"/>
        <v>259374.31</v>
      </c>
      <c r="N333" s="5">
        <f t="shared" si="95"/>
        <v>221265.64</v>
      </c>
      <c r="O333" s="5">
        <f>SUM(O334:O340)</f>
        <v>3111804.6500000004</v>
      </c>
    </row>
    <row r="334" spans="1:15" s="11" customFormat="1" x14ac:dyDescent="0.25">
      <c r="A334" s="6">
        <v>1356</v>
      </c>
      <c r="B334" s="7" t="s">
        <v>294</v>
      </c>
      <c r="C334" s="9">
        <v>39165.81</v>
      </c>
      <c r="D334" s="9">
        <v>39165.81</v>
      </c>
      <c r="E334" s="9">
        <v>39165.81</v>
      </c>
      <c r="F334" s="9">
        <v>39165.81</v>
      </c>
      <c r="G334" s="9">
        <v>39165.81</v>
      </c>
      <c r="H334" s="9">
        <v>39165.81</v>
      </c>
      <c r="I334" s="9">
        <v>39165.81</v>
      </c>
      <c r="J334" s="9">
        <v>39165.81</v>
      </c>
      <c r="K334" s="9">
        <v>39165.81</v>
      </c>
      <c r="L334" s="9">
        <v>39165.81</v>
      </c>
      <c r="M334" s="9">
        <v>39165.81</v>
      </c>
      <c r="N334" s="9">
        <v>39165.81</v>
      </c>
      <c r="O334" s="9">
        <f t="shared" ref="O334:O340" si="96">SUM(C334:N334)</f>
        <v>469989.72</v>
      </c>
    </row>
    <row r="335" spans="1:15" s="11" customFormat="1" x14ac:dyDescent="0.25">
      <c r="A335" s="6">
        <v>1358</v>
      </c>
      <c r="B335" s="7" t="s">
        <v>295</v>
      </c>
      <c r="C335" s="9">
        <v>38477.25</v>
      </c>
      <c r="D335" s="9">
        <v>52101</v>
      </c>
      <c r="E335" s="9">
        <v>29839.95</v>
      </c>
      <c r="F335" s="9">
        <v>21680.400000000001</v>
      </c>
      <c r="G335" s="9">
        <v>25858.35</v>
      </c>
      <c r="H335" s="9">
        <v>20437.2</v>
      </c>
      <c r="I335" s="9">
        <v>22932</v>
      </c>
      <c r="J335" s="9">
        <v>17083.5</v>
      </c>
      <c r="K335" s="9">
        <v>24418.799999999999</v>
      </c>
      <c r="L335" s="9">
        <v>8539.65</v>
      </c>
      <c r="M335" s="9">
        <v>18326.7</v>
      </c>
      <c r="N335" s="9">
        <v>18421.2</v>
      </c>
      <c r="O335" s="9">
        <f t="shared" si="96"/>
        <v>298116</v>
      </c>
    </row>
    <row r="336" spans="1:15" s="11" customFormat="1" x14ac:dyDescent="0.25">
      <c r="A336" s="6">
        <v>1360</v>
      </c>
      <c r="B336" s="7" t="s">
        <v>296</v>
      </c>
      <c r="C336" s="9">
        <v>5617.49</v>
      </c>
      <c r="D336" s="9">
        <v>52157.57</v>
      </c>
      <c r="E336" s="9">
        <v>69743.11</v>
      </c>
      <c r="F336" s="9">
        <v>91443.25</v>
      </c>
      <c r="G336" s="9">
        <v>77746.33</v>
      </c>
      <c r="H336" s="9">
        <v>71383.960000000006</v>
      </c>
      <c r="I336" s="9">
        <v>50561.39</v>
      </c>
      <c r="J336" s="9">
        <v>111761.34</v>
      </c>
      <c r="K336" s="9">
        <v>50824.14</v>
      </c>
      <c r="L336" s="9">
        <v>91416.97</v>
      </c>
      <c r="M336" s="9">
        <v>80729.81</v>
      </c>
      <c r="N336" s="9">
        <v>42526.64</v>
      </c>
      <c r="O336" s="9">
        <f t="shared" si="96"/>
        <v>795912.00000000012</v>
      </c>
    </row>
    <row r="337" spans="1:15" s="11" customFormat="1" x14ac:dyDescent="0.25">
      <c r="A337" s="6">
        <v>1361</v>
      </c>
      <c r="B337" s="7" t="s">
        <v>297</v>
      </c>
      <c r="C337" s="9">
        <v>119151.99</v>
      </c>
      <c r="D337" s="9">
        <v>119151.99</v>
      </c>
      <c r="E337" s="9">
        <v>119151.99</v>
      </c>
      <c r="F337" s="9">
        <v>119151.99</v>
      </c>
      <c r="G337" s="9">
        <v>119151.99</v>
      </c>
      <c r="H337" s="9">
        <v>119151.99</v>
      </c>
      <c r="I337" s="9">
        <v>119151.99</v>
      </c>
      <c r="J337" s="9">
        <v>119151.99</v>
      </c>
      <c r="K337" s="9">
        <v>119151.99</v>
      </c>
      <c r="L337" s="9">
        <v>119151.99</v>
      </c>
      <c r="M337" s="9">
        <v>119151.99</v>
      </c>
      <c r="N337" s="9">
        <v>119151.99</v>
      </c>
      <c r="O337" s="9">
        <f t="shared" si="96"/>
        <v>1429823.8800000001</v>
      </c>
    </row>
    <row r="338" spans="1:15" s="11" customFormat="1" x14ac:dyDescent="0.25">
      <c r="A338" s="6">
        <v>1359</v>
      </c>
      <c r="B338" s="7" t="s">
        <v>298</v>
      </c>
      <c r="C338" s="9">
        <v>187.95</v>
      </c>
      <c r="D338" s="9">
        <v>200</v>
      </c>
      <c r="E338" s="9">
        <v>20582.099999999999</v>
      </c>
      <c r="F338" s="9">
        <v>2000</v>
      </c>
      <c r="G338" s="9">
        <v>2000</v>
      </c>
      <c r="H338" s="9">
        <v>2000</v>
      </c>
      <c r="I338" s="9">
        <v>2000</v>
      </c>
      <c r="J338" s="9">
        <v>2000</v>
      </c>
      <c r="K338" s="9">
        <v>2000</v>
      </c>
      <c r="L338" s="9">
        <v>2000</v>
      </c>
      <c r="M338" s="9">
        <v>2000</v>
      </c>
      <c r="N338" s="9">
        <v>2000</v>
      </c>
      <c r="O338" s="9">
        <f t="shared" si="96"/>
        <v>38970.050000000003</v>
      </c>
    </row>
    <row r="339" spans="1:15" s="11" customFormat="1" x14ac:dyDescent="0.25">
      <c r="A339" s="6">
        <v>1415</v>
      </c>
      <c r="B339" s="7" t="s">
        <v>299</v>
      </c>
      <c r="C339" s="9">
        <v>0</v>
      </c>
      <c r="D339" s="9">
        <v>0</v>
      </c>
      <c r="E339" s="9">
        <v>0</v>
      </c>
      <c r="F339" s="9">
        <v>0</v>
      </c>
      <c r="G339" s="9">
        <v>0</v>
      </c>
      <c r="H339" s="9">
        <v>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0</v>
      </c>
      <c r="O339" s="9">
        <f t="shared" si="96"/>
        <v>0</v>
      </c>
    </row>
    <row r="340" spans="1:15" s="11" customFormat="1" x14ac:dyDescent="0.25">
      <c r="A340" s="6">
        <v>1413</v>
      </c>
      <c r="B340" s="7" t="s">
        <v>300</v>
      </c>
      <c r="C340" s="9">
        <v>21648</v>
      </c>
      <c r="D340" s="9">
        <v>0</v>
      </c>
      <c r="E340" s="9">
        <v>26064</v>
      </c>
      <c r="F340" s="9">
        <v>16041</v>
      </c>
      <c r="G340" s="9">
        <v>0</v>
      </c>
      <c r="H340" s="9">
        <v>0</v>
      </c>
      <c r="I340" s="9">
        <v>15240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f t="shared" si="96"/>
        <v>78993</v>
      </c>
    </row>
    <row r="341" spans="1:15" s="11" customFormat="1" x14ac:dyDescent="0.25">
      <c r="A341" s="10"/>
      <c r="B341" s="4" t="s">
        <v>301</v>
      </c>
      <c r="C341" s="5">
        <f t="shared" ref="C341:N341" si="97">SUM(C342:C342)</f>
        <v>0</v>
      </c>
      <c r="D341" s="5">
        <f t="shared" si="97"/>
        <v>0</v>
      </c>
      <c r="E341" s="5">
        <f t="shared" si="97"/>
        <v>0</v>
      </c>
      <c r="F341" s="5">
        <f t="shared" si="97"/>
        <v>0</v>
      </c>
      <c r="G341" s="5">
        <f t="shared" si="97"/>
        <v>0</v>
      </c>
      <c r="H341" s="5">
        <f t="shared" si="97"/>
        <v>0</v>
      </c>
      <c r="I341" s="5">
        <f t="shared" si="97"/>
        <v>0</v>
      </c>
      <c r="J341" s="5">
        <f t="shared" si="97"/>
        <v>0</v>
      </c>
      <c r="K341" s="5">
        <f t="shared" si="97"/>
        <v>0</v>
      </c>
      <c r="L341" s="5">
        <f t="shared" si="97"/>
        <v>0</v>
      </c>
      <c r="M341" s="5">
        <f t="shared" si="97"/>
        <v>0</v>
      </c>
      <c r="N341" s="5">
        <f t="shared" si="97"/>
        <v>0</v>
      </c>
      <c r="O341" s="5">
        <f>SUM(O342:O342)</f>
        <v>0</v>
      </c>
    </row>
    <row r="342" spans="1:15" s="11" customFormat="1" x14ac:dyDescent="0.25">
      <c r="A342" s="20"/>
      <c r="B342" s="20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</row>
    <row r="343" spans="1:15" s="11" customFormat="1" x14ac:dyDescent="0.25">
      <c r="A343" s="10"/>
      <c r="B343" s="4" t="s">
        <v>302</v>
      </c>
      <c r="C343" s="5">
        <f t="shared" ref="C343:N343" si="98">SUM(C344:C344)</f>
        <v>0</v>
      </c>
      <c r="D343" s="5">
        <f t="shared" si="98"/>
        <v>0</v>
      </c>
      <c r="E343" s="5">
        <f t="shared" si="98"/>
        <v>0</v>
      </c>
      <c r="F343" s="5">
        <f t="shared" si="98"/>
        <v>0</v>
      </c>
      <c r="G343" s="5">
        <f t="shared" si="98"/>
        <v>0</v>
      </c>
      <c r="H343" s="5">
        <f t="shared" si="98"/>
        <v>0</v>
      </c>
      <c r="I343" s="5">
        <f t="shared" si="98"/>
        <v>0</v>
      </c>
      <c r="J343" s="5">
        <f t="shared" si="98"/>
        <v>0</v>
      </c>
      <c r="K343" s="5">
        <f t="shared" si="98"/>
        <v>0</v>
      </c>
      <c r="L343" s="5">
        <f t="shared" si="98"/>
        <v>0</v>
      </c>
      <c r="M343" s="5">
        <f t="shared" si="98"/>
        <v>0</v>
      </c>
      <c r="N343" s="5">
        <f t="shared" si="98"/>
        <v>0</v>
      </c>
      <c r="O343" s="5">
        <f>SUM(O344:O344)</f>
        <v>0</v>
      </c>
    </row>
    <row r="344" spans="1:15" s="11" customFormat="1" x14ac:dyDescent="0.25">
      <c r="A344" s="6">
        <v>2102</v>
      </c>
      <c r="B344" s="7" t="s">
        <v>302</v>
      </c>
      <c r="C344" s="9">
        <v>0</v>
      </c>
      <c r="D344" s="9">
        <v>0</v>
      </c>
      <c r="E344" s="9">
        <v>0</v>
      </c>
      <c r="F344" s="9">
        <v>0</v>
      </c>
      <c r="G344" s="9">
        <v>0</v>
      </c>
      <c r="H344" s="9">
        <v>0</v>
      </c>
      <c r="I344" s="9">
        <v>0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f>SUM(C344:N344)</f>
        <v>0</v>
      </c>
    </row>
    <row r="345" spans="1:15" s="11" customFormat="1" x14ac:dyDescent="0.25">
      <c r="A345" s="10"/>
      <c r="B345" s="4" t="s">
        <v>303</v>
      </c>
      <c r="C345" s="5">
        <f t="shared" ref="C345:N345" si="99">SUM(C346:C352)</f>
        <v>532518.43000000005</v>
      </c>
      <c r="D345" s="5">
        <f t="shared" si="99"/>
        <v>527369.17000000004</v>
      </c>
      <c r="E345" s="5">
        <f t="shared" si="99"/>
        <v>539569.03</v>
      </c>
      <c r="F345" s="5">
        <f t="shared" si="99"/>
        <v>584021.32999999996</v>
      </c>
      <c r="G345" s="5">
        <f t="shared" si="99"/>
        <v>538588.53</v>
      </c>
      <c r="H345" s="5">
        <f t="shared" si="99"/>
        <v>558826.16</v>
      </c>
      <c r="I345" s="5">
        <f t="shared" si="99"/>
        <v>566486.91</v>
      </c>
      <c r="J345" s="5">
        <f t="shared" si="99"/>
        <v>533130.15</v>
      </c>
      <c r="K345" s="5">
        <f t="shared" si="99"/>
        <v>539510.14</v>
      </c>
      <c r="L345" s="5">
        <f t="shared" si="99"/>
        <v>571113.65</v>
      </c>
      <c r="M345" s="5">
        <f t="shared" si="99"/>
        <v>523160.71</v>
      </c>
      <c r="N345" s="5">
        <f t="shared" si="99"/>
        <v>538801.96</v>
      </c>
      <c r="O345" s="5">
        <f>SUM(O346:O352)</f>
        <v>6553096.1699999999</v>
      </c>
    </row>
    <row r="346" spans="1:15" s="11" customFormat="1" x14ac:dyDescent="0.25">
      <c r="A346" s="6">
        <v>1751</v>
      </c>
      <c r="B346" s="7" t="s">
        <v>304</v>
      </c>
      <c r="C346" s="9">
        <v>8954.5300000000007</v>
      </c>
      <c r="D346" s="9">
        <v>9107.91</v>
      </c>
      <c r="E346" s="9">
        <v>8232.64</v>
      </c>
      <c r="F346" s="9">
        <v>27176.46</v>
      </c>
      <c r="G346" s="9">
        <v>16905</v>
      </c>
      <c r="H346" s="9">
        <v>22325.34</v>
      </c>
      <c r="I346" s="9">
        <v>38796.080000000002</v>
      </c>
      <c r="J346" s="9">
        <v>9348.68</v>
      </c>
      <c r="K346" s="9">
        <v>28484.41</v>
      </c>
      <c r="L346" s="9">
        <v>14468.58</v>
      </c>
      <c r="M346" s="9">
        <v>6216.49</v>
      </c>
      <c r="N346" s="9">
        <v>13546.19</v>
      </c>
      <c r="O346" s="9">
        <f t="shared" ref="O346:O352" si="100">SUM(C346:N346)</f>
        <v>203562.31</v>
      </c>
    </row>
    <row r="347" spans="1:15" s="11" customFormat="1" x14ac:dyDescent="0.25">
      <c r="A347" s="6">
        <v>1752</v>
      </c>
      <c r="B347" s="7" t="s">
        <v>305</v>
      </c>
      <c r="C347" s="9">
        <v>28539.9</v>
      </c>
      <c r="D347" s="9">
        <v>22937.26</v>
      </c>
      <c r="E347" s="9">
        <v>34212.39</v>
      </c>
      <c r="F347" s="9">
        <v>60120.87</v>
      </c>
      <c r="G347" s="9">
        <v>26359.53</v>
      </c>
      <c r="H347" s="9">
        <v>40126.82</v>
      </c>
      <c r="I347" s="9">
        <v>32566.83</v>
      </c>
      <c r="J347" s="9">
        <v>29457.47</v>
      </c>
      <c r="K347" s="9">
        <v>14901.73</v>
      </c>
      <c r="L347" s="9">
        <v>62371.07</v>
      </c>
      <c r="M347" s="9">
        <v>19820.22</v>
      </c>
      <c r="N347" s="9">
        <v>28631.77</v>
      </c>
      <c r="O347" s="9">
        <f t="shared" si="100"/>
        <v>400045.8600000001</v>
      </c>
    </row>
    <row r="348" spans="1:15" s="11" customFormat="1" x14ac:dyDescent="0.25">
      <c r="A348" s="6">
        <v>1753</v>
      </c>
      <c r="B348" s="7" t="s">
        <v>306</v>
      </c>
      <c r="C348" s="9">
        <v>0</v>
      </c>
      <c r="D348" s="9">
        <v>0</v>
      </c>
      <c r="E348" s="9">
        <v>0</v>
      </c>
      <c r="F348" s="9">
        <v>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f t="shared" si="100"/>
        <v>0</v>
      </c>
    </row>
    <row r="349" spans="1:15" s="11" customFormat="1" x14ac:dyDescent="0.25">
      <c r="A349" s="6">
        <v>1754</v>
      </c>
      <c r="B349" s="7" t="s">
        <v>307</v>
      </c>
      <c r="C349" s="9">
        <v>0</v>
      </c>
      <c r="D349" s="9">
        <v>0</v>
      </c>
      <c r="E349" s="9">
        <v>0</v>
      </c>
      <c r="F349" s="9">
        <v>0</v>
      </c>
      <c r="G349" s="9">
        <v>0</v>
      </c>
      <c r="H349" s="9">
        <v>0</v>
      </c>
      <c r="I349" s="9">
        <v>0</v>
      </c>
      <c r="J349" s="9">
        <v>0</v>
      </c>
      <c r="K349" s="9">
        <v>0</v>
      </c>
      <c r="L349" s="9">
        <v>0</v>
      </c>
      <c r="M349" s="9">
        <v>0</v>
      </c>
      <c r="N349" s="9">
        <v>0</v>
      </c>
      <c r="O349" s="9">
        <f t="shared" si="100"/>
        <v>0</v>
      </c>
    </row>
    <row r="350" spans="1:15" s="11" customFormat="1" x14ac:dyDescent="0.25">
      <c r="A350" s="6">
        <v>1755</v>
      </c>
      <c r="B350" s="7" t="s">
        <v>308</v>
      </c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v>0</v>
      </c>
      <c r="M350" s="9">
        <v>0</v>
      </c>
      <c r="N350" s="9">
        <v>0</v>
      </c>
      <c r="O350" s="9">
        <f t="shared" si="100"/>
        <v>0</v>
      </c>
    </row>
    <row r="351" spans="1:15" s="11" customFormat="1" x14ac:dyDescent="0.25">
      <c r="A351" s="6">
        <v>1756</v>
      </c>
      <c r="B351" s="7" t="s">
        <v>309</v>
      </c>
      <c r="C351" s="9">
        <v>5900</v>
      </c>
      <c r="D351" s="9">
        <v>6200</v>
      </c>
      <c r="E351" s="9">
        <v>8000</v>
      </c>
      <c r="F351" s="9">
        <v>7600</v>
      </c>
      <c r="G351" s="9">
        <v>6200</v>
      </c>
      <c r="H351" s="9">
        <v>7250</v>
      </c>
      <c r="I351" s="9">
        <v>6000</v>
      </c>
      <c r="J351" s="9">
        <v>5200</v>
      </c>
      <c r="K351" s="9">
        <v>7000</v>
      </c>
      <c r="L351" s="9">
        <v>5150</v>
      </c>
      <c r="M351" s="9">
        <v>8000</v>
      </c>
      <c r="N351" s="9">
        <v>7500</v>
      </c>
      <c r="O351" s="9">
        <f t="shared" si="100"/>
        <v>80000</v>
      </c>
    </row>
    <row r="352" spans="1:15" s="11" customFormat="1" x14ac:dyDescent="0.25">
      <c r="A352" s="6">
        <v>1757</v>
      </c>
      <c r="B352" s="7" t="s">
        <v>310</v>
      </c>
      <c r="C352" s="9">
        <v>489124</v>
      </c>
      <c r="D352" s="9">
        <v>489124</v>
      </c>
      <c r="E352" s="9">
        <v>489124</v>
      </c>
      <c r="F352" s="9">
        <v>489124</v>
      </c>
      <c r="G352" s="9">
        <v>489124</v>
      </c>
      <c r="H352" s="9">
        <v>489124</v>
      </c>
      <c r="I352" s="9">
        <v>489124</v>
      </c>
      <c r="J352" s="9">
        <v>489124</v>
      </c>
      <c r="K352" s="9">
        <v>489124</v>
      </c>
      <c r="L352" s="9">
        <v>489124</v>
      </c>
      <c r="M352" s="9">
        <v>489124</v>
      </c>
      <c r="N352" s="9">
        <v>489124</v>
      </c>
      <c r="O352" s="9">
        <f t="shared" si="100"/>
        <v>5869488</v>
      </c>
    </row>
    <row r="353" spans="1:15" s="11" customFormat="1" x14ac:dyDescent="0.25">
      <c r="A353" s="10"/>
      <c r="B353" s="4" t="s">
        <v>311</v>
      </c>
      <c r="C353" s="5">
        <f t="shared" ref="C353:N353" si="101">SUM(C354:C354)</f>
        <v>0</v>
      </c>
      <c r="D353" s="5">
        <f t="shared" si="101"/>
        <v>0</v>
      </c>
      <c r="E353" s="5">
        <f t="shared" si="101"/>
        <v>0</v>
      </c>
      <c r="F353" s="5">
        <f t="shared" si="101"/>
        <v>0</v>
      </c>
      <c r="G353" s="5">
        <f t="shared" si="101"/>
        <v>0</v>
      </c>
      <c r="H353" s="5">
        <f t="shared" si="101"/>
        <v>0</v>
      </c>
      <c r="I353" s="5">
        <f t="shared" si="101"/>
        <v>0</v>
      </c>
      <c r="J353" s="5">
        <f t="shared" si="101"/>
        <v>0</v>
      </c>
      <c r="K353" s="5">
        <f t="shared" si="101"/>
        <v>0</v>
      </c>
      <c r="L353" s="5">
        <f t="shared" si="101"/>
        <v>0</v>
      </c>
      <c r="M353" s="5">
        <f t="shared" si="101"/>
        <v>0</v>
      </c>
      <c r="N353" s="5">
        <f t="shared" si="101"/>
        <v>0</v>
      </c>
      <c r="O353" s="5">
        <f>SUM(O354:O354)</f>
        <v>0</v>
      </c>
    </row>
    <row r="354" spans="1:15" s="11" customFormat="1" x14ac:dyDescent="0.25">
      <c r="A354" s="10"/>
      <c r="B354" s="7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>
        <f>SUM(C354:N354)</f>
        <v>0</v>
      </c>
    </row>
    <row r="355" spans="1:15" s="11" customFormat="1" x14ac:dyDescent="0.25">
      <c r="A355" s="10"/>
      <c r="B355" s="4" t="s">
        <v>312</v>
      </c>
      <c r="C355" s="5">
        <f t="shared" ref="C355:N355" si="102">SUM(C356:C394)</f>
        <v>9419519.5099999979</v>
      </c>
      <c r="D355" s="5">
        <f t="shared" si="102"/>
        <v>9528992.7100000009</v>
      </c>
      <c r="E355" s="5">
        <f t="shared" si="102"/>
        <v>11139937.870000001</v>
      </c>
      <c r="F355" s="5">
        <f t="shared" si="102"/>
        <v>10594925.490000002</v>
      </c>
      <c r="G355" s="5">
        <f t="shared" si="102"/>
        <v>9671401.790000001</v>
      </c>
      <c r="H355" s="5">
        <f t="shared" si="102"/>
        <v>9293659.3500000015</v>
      </c>
      <c r="I355" s="5">
        <f t="shared" si="102"/>
        <v>10006799.639999999</v>
      </c>
      <c r="J355" s="5">
        <f t="shared" si="102"/>
        <v>9715469.7000000011</v>
      </c>
      <c r="K355" s="5">
        <f t="shared" si="102"/>
        <v>8777516.4600000009</v>
      </c>
      <c r="L355" s="5">
        <f t="shared" si="102"/>
        <v>9702985.1500000022</v>
      </c>
      <c r="M355" s="5">
        <f t="shared" si="102"/>
        <v>9375659.5200000033</v>
      </c>
      <c r="N355" s="5">
        <f t="shared" si="102"/>
        <v>9734352.549999997</v>
      </c>
      <c r="O355" s="5">
        <f>SUM(O356:O394)</f>
        <v>116961219.73999999</v>
      </c>
    </row>
    <row r="356" spans="1:15" s="11" customFormat="1" x14ac:dyDescent="0.25">
      <c r="A356" s="6">
        <v>1551</v>
      </c>
      <c r="B356" s="7" t="s">
        <v>313</v>
      </c>
      <c r="C356" s="9">
        <v>227200.82</v>
      </c>
      <c r="D356" s="9">
        <v>227200.82</v>
      </c>
      <c r="E356" s="9">
        <v>227200.82</v>
      </c>
      <c r="F356" s="9">
        <v>227200.82</v>
      </c>
      <c r="G356" s="9">
        <v>227200.82</v>
      </c>
      <c r="H356" s="9">
        <v>227200.82</v>
      </c>
      <c r="I356" s="9">
        <v>227200.82</v>
      </c>
      <c r="J356" s="9">
        <v>227200.82</v>
      </c>
      <c r="K356" s="9">
        <v>227200.82</v>
      </c>
      <c r="L356" s="9">
        <v>227200.82</v>
      </c>
      <c r="M356" s="9">
        <v>227200.82</v>
      </c>
      <c r="N356" s="9">
        <v>227200.82</v>
      </c>
      <c r="O356" s="9">
        <f t="shared" ref="O356:O394" si="103">SUM(C356:N356)</f>
        <v>2726409.84</v>
      </c>
    </row>
    <row r="357" spans="1:15" s="11" customFormat="1" x14ac:dyDescent="0.25">
      <c r="A357" s="6">
        <v>1552</v>
      </c>
      <c r="B357" s="7" t="s">
        <v>314</v>
      </c>
      <c r="C357" s="9">
        <v>22288.92</v>
      </c>
      <c r="D357" s="9">
        <v>21228.44</v>
      </c>
      <c r="E357" s="9">
        <v>15812.92</v>
      </c>
      <c r="F357" s="9">
        <v>21041.85</v>
      </c>
      <c r="G357" s="9">
        <v>19979.82</v>
      </c>
      <c r="H357" s="9">
        <v>16819.96</v>
      </c>
      <c r="I357" s="9">
        <v>16761.38</v>
      </c>
      <c r="J357" s="9">
        <v>13086.05</v>
      </c>
      <c r="K357" s="9">
        <v>13985.57</v>
      </c>
      <c r="L357" s="9">
        <v>17942.82</v>
      </c>
      <c r="M357" s="9">
        <v>14108.69</v>
      </c>
      <c r="N357" s="9">
        <v>15178.7</v>
      </c>
      <c r="O357" s="9">
        <f t="shared" si="103"/>
        <v>208235.12000000002</v>
      </c>
    </row>
    <row r="358" spans="1:15" s="11" customFormat="1" x14ac:dyDescent="0.25">
      <c r="A358" s="6">
        <v>1553</v>
      </c>
      <c r="B358" s="7" t="s">
        <v>315</v>
      </c>
      <c r="C358" s="9">
        <v>0</v>
      </c>
      <c r="D358" s="9">
        <v>0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f t="shared" si="103"/>
        <v>0</v>
      </c>
    </row>
    <row r="359" spans="1:15" s="11" customFormat="1" x14ac:dyDescent="0.25">
      <c r="A359" s="6">
        <v>1554</v>
      </c>
      <c r="B359" s="7" t="s">
        <v>316</v>
      </c>
      <c r="C359" s="9">
        <v>0</v>
      </c>
      <c r="D359" s="9">
        <v>0</v>
      </c>
      <c r="E359" s="9">
        <v>0</v>
      </c>
      <c r="F359" s="9">
        <v>0</v>
      </c>
      <c r="G359" s="9">
        <v>0</v>
      </c>
      <c r="H359" s="9">
        <v>0</v>
      </c>
      <c r="I359" s="9">
        <v>0</v>
      </c>
      <c r="J359" s="9">
        <v>0</v>
      </c>
      <c r="K359" s="9">
        <v>0</v>
      </c>
      <c r="L359" s="9">
        <v>0</v>
      </c>
      <c r="M359" s="9">
        <v>0</v>
      </c>
      <c r="N359" s="9">
        <v>0</v>
      </c>
      <c r="O359" s="9">
        <f t="shared" si="103"/>
        <v>0</v>
      </c>
    </row>
    <row r="360" spans="1:15" s="11" customFormat="1" x14ac:dyDescent="0.25">
      <c r="A360" s="6">
        <v>1555</v>
      </c>
      <c r="B360" s="7" t="s">
        <v>317</v>
      </c>
      <c r="C360" s="9">
        <v>150000</v>
      </c>
      <c r="D360" s="9">
        <v>180000</v>
      </c>
      <c r="E360" s="9">
        <v>170000</v>
      </c>
      <c r="F360" s="9">
        <v>175000</v>
      </c>
      <c r="G360" s="9">
        <v>180000</v>
      </c>
      <c r="H360" s="9">
        <v>150000</v>
      </c>
      <c r="I360" s="9">
        <v>145000</v>
      </c>
      <c r="J360" s="9">
        <v>195000</v>
      </c>
      <c r="K360" s="9">
        <v>115000</v>
      </c>
      <c r="L360" s="9">
        <v>105000</v>
      </c>
      <c r="M360" s="9">
        <v>135000</v>
      </c>
      <c r="N360" s="9">
        <v>137000</v>
      </c>
      <c r="O360" s="9">
        <f t="shared" si="103"/>
        <v>1837000</v>
      </c>
    </row>
    <row r="361" spans="1:15" s="11" customFormat="1" x14ac:dyDescent="0.25">
      <c r="A361" s="6">
        <v>1556</v>
      </c>
      <c r="B361" s="7" t="s">
        <v>318</v>
      </c>
      <c r="C361" s="9">
        <v>162470</v>
      </c>
      <c r="D361" s="9">
        <v>174055.81</v>
      </c>
      <c r="E361" s="9">
        <v>224401.36</v>
      </c>
      <c r="F361" s="9">
        <v>131240.54999999999</v>
      </c>
      <c r="G361" s="9">
        <v>160767.5</v>
      </c>
      <c r="H361" s="9">
        <v>135069.12</v>
      </c>
      <c r="I361" s="9">
        <v>154358.76</v>
      </c>
      <c r="J361" s="9">
        <v>169725</v>
      </c>
      <c r="K361" s="9">
        <v>160138.22</v>
      </c>
      <c r="L361" s="9">
        <v>162067.99</v>
      </c>
      <c r="M361" s="9">
        <v>154275.07999999999</v>
      </c>
      <c r="N361" s="9">
        <v>217063.03</v>
      </c>
      <c r="O361" s="9">
        <f t="shared" si="103"/>
        <v>2005632.4200000002</v>
      </c>
    </row>
    <row r="362" spans="1:15" s="11" customFormat="1" x14ac:dyDescent="0.25">
      <c r="A362" s="6">
        <v>1557</v>
      </c>
      <c r="B362" s="7" t="s">
        <v>319</v>
      </c>
      <c r="C362" s="9">
        <v>225235</v>
      </c>
      <c r="D362" s="9">
        <v>237459.64</v>
      </c>
      <c r="E362" s="9">
        <v>238508.96</v>
      </c>
      <c r="F362" s="9">
        <v>222719.44</v>
      </c>
      <c r="G362" s="9">
        <v>253914.41</v>
      </c>
      <c r="H362" s="9">
        <v>203171.59</v>
      </c>
      <c r="I362" s="9">
        <v>248770.08</v>
      </c>
      <c r="J362" s="9">
        <v>271495</v>
      </c>
      <c r="K362" s="9">
        <v>203970</v>
      </c>
      <c r="L362" s="9">
        <v>231206.88</v>
      </c>
      <c r="M362" s="9">
        <v>201733.44</v>
      </c>
      <c r="N362" s="9">
        <v>213836.84</v>
      </c>
      <c r="O362" s="9">
        <f t="shared" si="103"/>
        <v>2752021.28</v>
      </c>
    </row>
    <row r="363" spans="1:15" s="11" customFormat="1" x14ac:dyDescent="0.25">
      <c r="A363" s="6">
        <v>1625</v>
      </c>
      <c r="B363" s="7" t="s">
        <v>320</v>
      </c>
      <c r="C363" s="9">
        <v>115000</v>
      </c>
      <c r="D363" s="9">
        <v>145000</v>
      </c>
      <c r="E363" s="9">
        <v>150000</v>
      </c>
      <c r="F363" s="9">
        <v>175000</v>
      </c>
      <c r="G363" s="9">
        <v>125000</v>
      </c>
      <c r="H363" s="9">
        <v>130000</v>
      </c>
      <c r="I363" s="9">
        <v>115000</v>
      </c>
      <c r="J363" s="9">
        <v>110000</v>
      </c>
      <c r="K363" s="9">
        <v>120000</v>
      </c>
      <c r="L363" s="9">
        <v>150000</v>
      </c>
      <c r="M363" s="9">
        <v>130000</v>
      </c>
      <c r="N363" s="9">
        <v>165000</v>
      </c>
      <c r="O363" s="9">
        <f t="shared" si="103"/>
        <v>1630000</v>
      </c>
    </row>
    <row r="364" spans="1:15" s="11" customFormat="1" x14ac:dyDescent="0.25">
      <c r="A364" s="6">
        <v>1558</v>
      </c>
      <c r="B364" s="7" t="s">
        <v>321</v>
      </c>
      <c r="C364" s="9">
        <v>0</v>
      </c>
      <c r="D364" s="9">
        <v>0</v>
      </c>
      <c r="E364" s="9">
        <v>0</v>
      </c>
      <c r="F364" s="9">
        <v>0</v>
      </c>
      <c r="G364" s="9">
        <v>0</v>
      </c>
      <c r="H364" s="9">
        <v>0</v>
      </c>
      <c r="I364" s="9">
        <v>0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f t="shared" si="103"/>
        <v>0</v>
      </c>
    </row>
    <row r="365" spans="1:15" s="11" customFormat="1" x14ac:dyDescent="0.25">
      <c r="A365" s="6">
        <v>1611</v>
      </c>
      <c r="B365" s="7" t="s">
        <v>322</v>
      </c>
      <c r="C365" s="9">
        <v>0</v>
      </c>
      <c r="D365" s="9">
        <v>0</v>
      </c>
      <c r="E365" s="9">
        <v>0</v>
      </c>
      <c r="F365" s="9">
        <v>0</v>
      </c>
      <c r="G365" s="9">
        <v>0</v>
      </c>
      <c r="H365" s="9">
        <v>0</v>
      </c>
      <c r="I365" s="9">
        <v>0</v>
      </c>
      <c r="J365" s="9">
        <v>0</v>
      </c>
      <c r="K365" s="9">
        <v>0</v>
      </c>
      <c r="L365" s="9">
        <v>0</v>
      </c>
      <c r="M365" s="9">
        <v>0</v>
      </c>
      <c r="N365" s="9">
        <v>0</v>
      </c>
      <c r="O365" s="9">
        <f t="shared" si="103"/>
        <v>0</v>
      </c>
    </row>
    <row r="366" spans="1:15" s="11" customFormat="1" x14ac:dyDescent="0.25">
      <c r="A366" s="6">
        <v>1560</v>
      </c>
      <c r="B366" s="18" t="s">
        <v>323</v>
      </c>
      <c r="C366" s="9">
        <v>5954910.4299999997</v>
      </c>
      <c r="D366" s="9">
        <v>6506950.3700000001</v>
      </c>
      <c r="E366" s="9">
        <v>8342564.0499999998</v>
      </c>
      <c r="F366" s="9">
        <v>7696756.9800000004</v>
      </c>
      <c r="G366" s="9">
        <v>6858302.75</v>
      </c>
      <c r="H366" s="9">
        <v>6448503.75</v>
      </c>
      <c r="I366" s="9">
        <v>7237938.6200000001</v>
      </c>
      <c r="J366" s="9">
        <v>7169669.5199999996</v>
      </c>
      <c r="K366" s="9">
        <v>6375835.3200000003</v>
      </c>
      <c r="L366" s="9">
        <v>6673503.71</v>
      </c>
      <c r="M366" s="9">
        <v>6397767.6100000003</v>
      </c>
      <c r="N366" s="9">
        <v>6418276.5499999998</v>
      </c>
      <c r="O366" s="9">
        <f t="shared" si="103"/>
        <v>82080979.659999996</v>
      </c>
    </row>
    <row r="367" spans="1:15" s="11" customFormat="1" x14ac:dyDescent="0.25">
      <c r="A367" s="6">
        <v>1561</v>
      </c>
      <c r="B367" s="18" t="s">
        <v>324</v>
      </c>
      <c r="C367" s="9">
        <v>2113622.7799999998</v>
      </c>
      <c r="D367" s="9">
        <v>1386826.8</v>
      </c>
      <c r="E367" s="9">
        <v>1194933.31</v>
      </c>
      <c r="F367" s="9">
        <v>1117629.8</v>
      </c>
      <c r="G367" s="9">
        <v>1235153.23</v>
      </c>
      <c r="H367" s="9">
        <v>1282568.57</v>
      </c>
      <c r="I367" s="9">
        <v>1313602.8799999999</v>
      </c>
      <c r="J367" s="9">
        <v>1126554.8400000001</v>
      </c>
      <c r="K367" s="9">
        <v>1043192.93</v>
      </c>
      <c r="L367" s="9">
        <v>1675739.67</v>
      </c>
      <c r="M367" s="9">
        <v>1643228.84</v>
      </c>
      <c r="N367" s="9">
        <v>1674081.92</v>
      </c>
      <c r="O367" s="9">
        <f t="shared" si="103"/>
        <v>16807135.57</v>
      </c>
    </row>
    <row r="368" spans="1:15" s="11" customFormat="1" x14ac:dyDescent="0.25">
      <c r="A368" s="6">
        <v>1562</v>
      </c>
      <c r="B368" s="7" t="s">
        <v>325</v>
      </c>
      <c r="C368" s="9">
        <v>7265.94</v>
      </c>
      <c r="D368" s="9">
        <v>3267.47</v>
      </c>
      <c r="E368" s="9">
        <v>9361.73</v>
      </c>
      <c r="F368" s="9">
        <v>22824.41</v>
      </c>
      <c r="G368" s="9">
        <v>3267.49</v>
      </c>
      <c r="H368" s="9">
        <v>19302.48</v>
      </c>
      <c r="I368" s="9">
        <v>41835.17</v>
      </c>
      <c r="J368" s="9">
        <v>44625.73</v>
      </c>
      <c r="K368" s="9">
        <v>48659.73</v>
      </c>
      <c r="L368" s="9">
        <v>8275.2000000000007</v>
      </c>
      <c r="M368" s="9">
        <v>41376.019999999997</v>
      </c>
      <c r="N368" s="9">
        <v>68214.53</v>
      </c>
      <c r="O368" s="9">
        <f t="shared" si="103"/>
        <v>318275.90000000002</v>
      </c>
    </row>
    <row r="369" spans="1:15" s="11" customFormat="1" x14ac:dyDescent="0.25">
      <c r="A369" s="6">
        <v>1563</v>
      </c>
      <c r="B369" s="7" t="s">
        <v>326</v>
      </c>
      <c r="C369" s="9">
        <v>0</v>
      </c>
      <c r="D369" s="9">
        <v>0</v>
      </c>
      <c r="E369" s="9">
        <v>0</v>
      </c>
      <c r="F369" s="9">
        <v>0</v>
      </c>
      <c r="G369" s="9">
        <v>0</v>
      </c>
      <c r="H369" s="9">
        <v>0</v>
      </c>
      <c r="I369" s="9">
        <v>0</v>
      </c>
      <c r="J369" s="9">
        <v>0</v>
      </c>
      <c r="K369" s="9">
        <v>0</v>
      </c>
      <c r="L369" s="9">
        <v>0</v>
      </c>
      <c r="M369" s="9">
        <v>0</v>
      </c>
      <c r="N369" s="9">
        <v>0</v>
      </c>
      <c r="O369" s="9">
        <f t="shared" si="103"/>
        <v>0</v>
      </c>
    </row>
    <row r="370" spans="1:15" s="11" customFormat="1" x14ac:dyDescent="0.25">
      <c r="A370" s="6">
        <v>1566</v>
      </c>
      <c r="B370" s="7" t="s">
        <v>327</v>
      </c>
      <c r="C370" s="9">
        <v>150000</v>
      </c>
      <c r="D370" s="9">
        <v>150000</v>
      </c>
      <c r="E370" s="9">
        <v>150000</v>
      </c>
      <c r="F370" s="9">
        <v>150000</v>
      </c>
      <c r="G370" s="9">
        <v>150000</v>
      </c>
      <c r="H370" s="9">
        <v>150000</v>
      </c>
      <c r="I370" s="9">
        <v>150000</v>
      </c>
      <c r="J370" s="9">
        <v>150000</v>
      </c>
      <c r="K370" s="9">
        <v>150000</v>
      </c>
      <c r="L370" s="9">
        <v>150000</v>
      </c>
      <c r="M370" s="9">
        <v>150000</v>
      </c>
      <c r="N370" s="9">
        <v>150000</v>
      </c>
      <c r="O370" s="9">
        <f t="shared" si="103"/>
        <v>1800000</v>
      </c>
    </row>
    <row r="371" spans="1:15" s="11" customFormat="1" x14ac:dyDescent="0.25">
      <c r="A371" s="6">
        <v>1567</v>
      </c>
      <c r="B371" s="7" t="s">
        <v>328</v>
      </c>
      <c r="C371" s="9">
        <v>16828.349999999999</v>
      </c>
      <c r="D371" s="9">
        <v>1085.7</v>
      </c>
      <c r="E371" s="9">
        <v>12485.55</v>
      </c>
      <c r="F371" s="9">
        <v>4412</v>
      </c>
      <c r="G371" s="9">
        <v>19469</v>
      </c>
      <c r="H371" s="9">
        <v>10182.6</v>
      </c>
      <c r="I371" s="9">
        <v>6605.6</v>
      </c>
      <c r="J371" s="9">
        <v>8394.1</v>
      </c>
      <c r="K371" s="9">
        <v>6972.95</v>
      </c>
      <c r="L371" s="9">
        <v>19871.21</v>
      </c>
      <c r="M371" s="9">
        <v>30573.58</v>
      </c>
      <c r="N371" s="9">
        <v>30215.33</v>
      </c>
      <c r="O371" s="9">
        <f t="shared" si="103"/>
        <v>167095.97000000003</v>
      </c>
    </row>
    <row r="372" spans="1:15" s="11" customFormat="1" x14ac:dyDescent="0.25">
      <c r="A372" s="6">
        <v>1564</v>
      </c>
      <c r="B372" s="7" t="s">
        <v>329</v>
      </c>
      <c r="C372" s="9">
        <v>0</v>
      </c>
      <c r="D372" s="9">
        <v>0</v>
      </c>
      <c r="E372" s="9">
        <v>0</v>
      </c>
      <c r="F372" s="9">
        <v>0</v>
      </c>
      <c r="G372" s="9">
        <v>0</v>
      </c>
      <c r="H372" s="9">
        <v>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0</v>
      </c>
      <c r="O372" s="9">
        <f t="shared" si="103"/>
        <v>0</v>
      </c>
    </row>
    <row r="373" spans="1:15" s="11" customFormat="1" x14ac:dyDescent="0.25">
      <c r="A373" s="6">
        <v>1565</v>
      </c>
      <c r="B373" s="7" t="s">
        <v>330</v>
      </c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v>0</v>
      </c>
      <c r="M373" s="9">
        <v>0</v>
      </c>
      <c r="N373" s="9">
        <v>0</v>
      </c>
      <c r="O373" s="9">
        <f t="shared" si="103"/>
        <v>0</v>
      </c>
    </row>
    <row r="374" spans="1:15" s="11" customFormat="1" x14ac:dyDescent="0.25">
      <c r="A374" s="6">
        <v>1570</v>
      </c>
      <c r="B374" s="7" t="s">
        <v>331</v>
      </c>
      <c r="C374" s="9">
        <v>68503.12</v>
      </c>
      <c r="D374" s="9">
        <v>47264.31</v>
      </c>
      <c r="E374" s="9">
        <v>92068.05</v>
      </c>
      <c r="F374" s="9">
        <v>63719.67</v>
      </c>
      <c r="G374" s="9">
        <v>180707.38</v>
      </c>
      <c r="H374" s="9">
        <v>298865.08</v>
      </c>
      <c r="I374" s="9">
        <v>129876.05</v>
      </c>
      <c r="J374" s="9">
        <v>74491.08</v>
      </c>
      <c r="K374" s="9">
        <v>26525.31</v>
      </c>
      <c r="L374" s="9">
        <v>27699.33</v>
      </c>
      <c r="M374" s="9">
        <v>49487.47</v>
      </c>
      <c r="N374" s="9">
        <v>33050.120000000003</v>
      </c>
      <c r="O374" s="9">
        <f t="shared" si="103"/>
        <v>1092256.9700000002</v>
      </c>
    </row>
    <row r="375" spans="1:15" s="11" customFormat="1" x14ac:dyDescent="0.25">
      <c r="A375" s="6">
        <v>1571</v>
      </c>
      <c r="B375" s="7" t="s">
        <v>332</v>
      </c>
      <c r="C375" s="9">
        <v>71574.89</v>
      </c>
      <c r="D375" s="9">
        <v>195293.28</v>
      </c>
      <c r="E375" s="9">
        <v>123926.68</v>
      </c>
      <c r="F375" s="9">
        <v>310872.25</v>
      </c>
      <c r="G375" s="9">
        <v>77004.88</v>
      </c>
      <c r="H375" s="9">
        <v>73096.39</v>
      </c>
      <c r="I375" s="9">
        <v>98993.53</v>
      </c>
      <c r="J375" s="9">
        <v>70650.89</v>
      </c>
      <c r="K375" s="9">
        <v>169454.82</v>
      </c>
      <c r="L375" s="9">
        <v>93186.71</v>
      </c>
      <c r="M375" s="9">
        <v>81304.22</v>
      </c>
      <c r="N375" s="9">
        <v>106958.45</v>
      </c>
      <c r="O375" s="9">
        <f t="shared" si="103"/>
        <v>1472316.99</v>
      </c>
    </row>
    <row r="376" spans="1:15" s="11" customFormat="1" x14ac:dyDescent="0.25">
      <c r="A376" s="6">
        <v>1568</v>
      </c>
      <c r="B376" s="7" t="s">
        <v>333</v>
      </c>
      <c r="C376" s="9">
        <v>0</v>
      </c>
      <c r="D376" s="9">
        <v>0</v>
      </c>
      <c r="E376" s="9">
        <v>0</v>
      </c>
      <c r="F376" s="9">
        <v>0</v>
      </c>
      <c r="G376" s="9">
        <v>0</v>
      </c>
      <c r="H376" s="9">
        <v>0</v>
      </c>
      <c r="I376" s="9">
        <v>0</v>
      </c>
      <c r="J376" s="9">
        <v>0</v>
      </c>
      <c r="K376" s="9">
        <v>0</v>
      </c>
      <c r="L376" s="9">
        <v>0</v>
      </c>
      <c r="M376" s="9">
        <v>0</v>
      </c>
      <c r="N376" s="9">
        <v>0</v>
      </c>
      <c r="O376" s="9">
        <f t="shared" si="103"/>
        <v>0</v>
      </c>
    </row>
    <row r="377" spans="1:15" s="11" customFormat="1" x14ac:dyDescent="0.25">
      <c r="A377" s="6">
        <v>1569</v>
      </c>
      <c r="B377" s="7" t="s">
        <v>334</v>
      </c>
      <c r="C377" s="9">
        <v>0</v>
      </c>
      <c r="D377" s="9">
        <v>0</v>
      </c>
      <c r="E377" s="9">
        <v>0</v>
      </c>
      <c r="F377" s="9">
        <v>0</v>
      </c>
      <c r="G377" s="9">
        <v>0</v>
      </c>
      <c r="H377" s="9">
        <v>0</v>
      </c>
      <c r="I377" s="9">
        <v>0</v>
      </c>
      <c r="J377" s="9">
        <v>0</v>
      </c>
      <c r="K377" s="9">
        <v>0</v>
      </c>
      <c r="L377" s="9">
        <v>0</v>
      </c>
      <c r="M377" s="9">
        <v>0</v>
      </c>
      <c r="N377" s="9">
        <v>0</v>
      </c>
      <c r="O377" s="9">
        <f t="shared" si="103"/>
        <v>0</v>
      </c>
    </row>
    <row r="378" spans="1:15" s="11" customFormat="1" x14ac:dyDescent="0.25">
      <c r="A378" s="6">
        <v>1572</v>
      </c>
      <c r="B378" s="7" t="s">
        <v>335</v>
      </c>
      <c r="C378" s="9">
        <v>0</v>
      </c>
      <c r="D378" s="9">
        <v>0</v>
      </c>
      <c r="E378" s="9">
        <v>0</v>
      </c>
      <c r="F378" s="9">
        <v>0</v>
      </c>
      <c r="G378" s="9">
        <v>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0</v>
      </c>
      <c r="O378" s="9">
        <f t="shared" si="103"/>
        <v>0</v>
      </c>
    </row>
    <row r="379" spans="1:15" s="11" customFormat="1" x14ac:dyDescent="0.25">
      <c r="A379" s="6">
        <v>1573</v>
      </c>
      <c r="B379" s="7" t="s">
        <v>336</v>
      </c>
      <c r="C379" s="9">
        <v>0</v>
      </c>
      <c r="D379" s="9">
        <v>0</v>
      </c>
      <c r="E379" s="9">
        <v>0</v>
      </c>
      <c r="F379" s="9">
        <v>0</v>
      </c>
      <c r="G379" s="9">
        <v>0</v>
      </c>
      <c r="H379" s="9">
        <v>0</v>
      </c>
      <c r="I379" s="9">
        <v>0</v>
      </c>
      <c r="J379" s="9">
        <v>0</v>
      </c>
      <c r="K379" s="9">
        <v>0</v>
      </c>
      <c r="L379" s="9">
        <v>0</v>
      </c>
      <c r="M379" s="9">
        <v>0</v>
      </c>
      <c r="N379" s="9">
        <v>0</v>
      </c>
      <c r="O379" s="9">
        <f t="shared" si="103"/>
        <v>0</v>
      </c>
    </row>
    <row r="380" spans="1:15" s="11" customFormat="1" x14ac:dyDescent="0.25">
      <c r="A380" s="6">
        <v>1574</v>
      </c>
      <c r="B380" s="7" t="s">
        <v>337</v>
      </c>
      <c r="C380" s="9">
        <v>9088.91</v>
      </c>
      <c r="D380" s="9">
        <v>9088.91</v>
      </c>
      <c r="E380" s="9">
        <v>9088.91</v>
      </c>
      <c r="F380" s="9">
        <v>9088.91</v>
      </c>
      <c r="G380" s="9">
        <v>9088.91</v>
      </c>
      <c r="H380" s="9">
        <v>9088.91</v>
      </c>
      <c r="I380" s="9">
        <v>9088.91</v>
      </c>
      <c r="J380" s="9">
        <v>9088.91</v>
      </c>
      <c r="K380" s="9">
        <v>9088.91</v>
      </c>
      <c r="L380" s="9">
        <v>9088.91</v>
      </c>
      <c r="M380" s="9">
        <v>9088.91</v>
      </c>
      <c r="N380" s="9">
        <v>9088.91</v>
      </c>
      <c r="O380" s="9">
        <f t="shared" si="103"/>
        <v>109066.92000000003</v>
      </c>
    </row>
    <row r="381" spans="1:15" s="11" customFormat="1" x14ac:dyDescent="0.25">
      <c r="A381" s="6">
        <v>1576</v>
      </c>
      <c r="B381" s="7" t="s">
        <v>338</v>
      </c>
      <c r="C381" s="9">
        <v>0</v>
      </c>
      <c r="D381" s="9">
        <v>0</v>
      </c>
      <c r="E381" s="9">
        <v>0</v>
      </c>
      <c r="F381" s="9">
        <v>0</v>
      </c>
      <c r="G381" s="9">
        <v>0</v>
      </c>
      <c r="H381" s="9">
        <v>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0</v>
      </c>
      <c r="O381" s="9">
        <f t="shared" si="103"/>
        <v>0</v>
      </c>
    </row>
    <row r="382" spans="1:15" s="11" customFormat="1" x14ac:dyDescent="0.25">
      <c r="A382" s="6">
        <v>1577</v>
      </c>
      <c r="B382" s="7" t="s">
        <v>339</v>
      </c>
      <c r="C382" s="9">
        <v>0</v>
      </c>
      <c r="D382" s="9">
        <v>0</v>
      </c>
      <c r="E382" s="9">
        <v>0</v>
      </c>
      <c r="F382" s="9">
        <v>0</v>
      </c>
      <c r="G382" s="9">
        <v>0</v>
      </c>
      <c r="H382" s="9">
        <v>0</v>
      </c>
      <c r="I382" s="9">
        <v>0</v>
      </c>
      <c r="J382" s="9">
        <v>0</v>
      </c>
      <c r="K382" s="9">
        <v>0</v>
      </c>
      <c r="L382" s="9">
        <v>0</v>
      </c>
      <c r="M382" s="9">
        <v>0</v>
      </c>
      <c r="N382" s="9">
        <v>0</v>
      </c>
      <c r="O382" s="9">
        <f t="shared" si="103"/>
        <v>0</v>
      </c>
    </row>
    <row r="383" spans="1:15" s="11" customFormat="1" x14ac:dyDescent="0.25">
      <c r="A383" s="6">
        <v>1578</v>
      </c>
      <c r="B383" s="7" t="s">
        <v>340</v>
      </c>
      <c r="C383" s="9">
        <v>0</v>
      </c>
      <c r="D383" s="9">
        <v>0</v>
      </c>
      <c r="E383" s="9">
        <v>0</v>
      </c>
      <c r="F383" s="9">
        <v>0</v>
      </c>
      <c r="G383" s="9">
        <v>0</v>
      </c>
      <c r="H383" s="9">
        <v>0</v>
      </c>
      <c r="I383" s="9">
        <v>0</v>
      </c>
      <c r="J383" s="9">
        <v>0</v>
      </c>
      <c r="K383" s="9">
        <v>0</v>
      </c>
      <c r="L383" s="9">
        <v>0</v>
      </c>
      <c r="M383" s="9">
        <v>0</v>
      </c>
      <c r="N383" s="9">
        <v>0</v>
      </c>
      <c r="O383" s="9">
        <f t="shared" si="103"/>
        <v>0</v>
      </c>
    </row>
    <row r="384" spans="1:15" s="11" customFormat="1" x14ac:dyDescent="0.25">
      <c r="A384" s="6">
        <v>1579</v>
      </c>
      <c r="B384" s="7" t="s">
        <v>341</v>
      </c>
      <c r="C384" s="9">
        <v>0</v>
      </c>
      <c r="D384" s="9">
        <v>0</v>
      </c>
      <c r="E384" s="9">
        <v>0</v>
      </c>
      <c r="F384" s="9">
        <v>0</v>
      </c>
      <c r="G384" s="9">
        <v>0</v>
      </c>
      <c r="H384" s="9">
        <v>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f t="shared" si="103"/>
        <v>0</v>
      </c>
    </row>
    <row r="385" spans="1:15" s="11" customFormat="1" x14ac:dyDescent="0.25">
      <c r="A385" s="6">
        <v>1580</v>
      </c>
      <c r="B385" s="7" t="s">
        <v>342</v>
      </c>
      <c r="C385" s="9">
        <v>0</v>
      </c>
      <c r="D385" s="9">
        <v>0</v>
      </c>
      <c r="E385" s="9">
        <v>0</v>
      </c>
      <c r="F385" s="9">
        <v>0</v>
      </c>
      <c r="G385" s="9">
        <v>0</v>
      </c>
      <c r="H385" s="9">
        <v>0</v>
      </c>
      <c r="I385" s="9">
        <v>0</v>
      </c>
      <c r="J385" s="9">
        <v>0</v>
      </c>
      <c r="K385" s="9">
        <v>0</v>
      </c>
      <c r="L385" s="9">
        <v>0</v>
      </c>
      <c r="M385" s="9">
        <v>0</v>
      </c>
      <c r="N385" s="9">
        <v>0</v>
      </c>
      <c r="O385" s="9">
        <f t="shared" si="103"/>
        <v>0</v>
      </c>
    </row>
    <row r="386" spans="1:15" s="11" customFormat="1" x14ac:dyDescent="0.25">
      <c r="A386" s="6">
        <v>1581</v>
      </c>
      <c r="B386" s="7" t="s">
        <v>343</v>
      </c>
      <c r="C386" s="9">
        <v>0</v>
      </c>
      <c r="D386" s="9">
        <v>0</v>
      </c>
      <c r="E386" s="9">
        <v>0</v>
      </c>
      <c r="F386" s="9">
        <v>0</v>
      </c>
      <c r="G386" s="9">
        <v>0</v>
      </c>
      <c r="H386" s="9">
        <v>0</v>
      </c>
      <c r="I386" s="9">
        <v>0</v>
      </c>
      <c r="J386" s="9">
        <v>0</v>
      </c>
      <c r="K386" s="9">
        <v>0</v>
      </c>
      <c r="L386" s="9">
        <v>0</v>
      </c>
      <c r="M386" s="9">
        <v>0</v>
      </c>
      <c r="N386" s="9">
        <v>0</v>
      </c>
      <c r="O386" s="9">
        <f t="shared" si="103"/>
        <v>0</v>
      </c>
    </row>
    <row r="387" spans="1:15" s="11" customFormat="1" x14ac:dyDescent="0.25">
      <c r="A387" s="6">
        <v>1616</v>
      </c>
      <c r="B387" s="7" t="s">
        <v>344</v>
      </c>
      <c r="C387" s="9">
        <v>1500</v>
      </c>
      <c r="D387" s="9">
        <v>1500</v>
      </c>
      <c r="E387" s="9">
        <v>1500</v>
      </c>
      <c r="F387" s="9">
        <v>1500</v>
      </c>
      <c r="G387" s="9">
        <v>1500</v>
      </c>
      <c r="H387" s="9">
        <v>1500</v>
      </c>
      <c r="I387" s="9">
        <v>1500</v>
      </c>
      <c r="J387" s="9">
        <v>1500</v>
      </c>
      <c r="K387" s="9">
        <v>1500</v>
      </c>
      <c r="L387" s="9">
        <v>1500</v>
      </c>
      <c r="M387" s="9">
        <v>1500</v>
      </c>
      <c r="N387" s="9">
        <v>1500</v>
      </c>
      <c r="O387" s="9">
        <f t="shared" si="103"/>
        <v>18000</v>
      </c>
    </row>
    <row r="388" spans="1:15" s="11" customFormat="1" x14ac:dyDescent="0.25">
      <c r="A388" s="6">
        <v>1617</v>
      </c>
      <c r="B388" s="7" t="s">
        <v>345</v>
      </c>
      <c r="C388" s="9">
        <v>11994.68</v>
      </c>
      <c r="D388" s="9">
        <v>15390.68</v>
      </c>
      <c r="E388" s="9">
        <v>12146.51</v>
      </c>
      <c r="F388" s="9">
        <v>10341.98</v>
      </c>
      <c r="G388" s="9">
        <v>8626.2000000000007</v>
      </c>
      <c r="H388" s="9">
        <v>11640</v>
      </c>
      <c r="I388" s="9">
        <v>8124.38</v>
      </c>
      <c r="J388" s="9">
        <v>13023.45</v>
      </c>
      <c r="K388" s="9">
        <v>10670.51</v>
      </c>
      <c r="L388" s="9">
        <v>9029.0400000000009</v>
      </c>
      <c r="M388" s="9">
        <v>7700.9</v>
      </c>
      <c r="N388" s="9">
        <v>14596.6</v>
      </c>
      <c r="O388" s="9">
        <f t="shared" si="103"/>
        <v>133284.93</v>
      </c>
    </row>
    <row r="389" spans="1:15" s="11" customFormat="1" x14ac:dyDescent="0.25">
      <c r="A389" s="6">
        <v>1595</v>
      </c>
      <c r="B389" s="7" t="s">
        <v>346</v>
      </c>
      <c r="C389" s="9">
        <v>0</v>
      </c>
      <c r="D389" s="9">
        <v>0</v>
      </c>
      <c r="E389" s="9">
        <v>0</v>
      </c>
      <c r="F389" s="9">
        <v>0</v>
      </c>
      <c r="G389" s="9">
        <v>0</v>
      </c>
      <c r="H389" s="9">
        <v>0</v>
      </c>
      <c r="I389" s="9">
        <v>0</v>
      </c>
      <c r="J389" s="9">
        <v>0</v>
      </c>
      <c r="K389" s="9">
        <v>0</v>
      </c>
      <c r="L389" s="9">
        <v>0</v>
      </c>
      <c r="M389" s="9">
        <v>0</v>
      </c>
      <c r="N389" s="9">
        <v>0</v>
      </c>
      <c r="O389" s="9">
        <f t="shared" si="103"/>
        <v>0</v>
      </c>
    </row>
    <row r="390" spans="1:15" s="11" customFormat="1" x14ac:dyDescent="0.25">
      <c r="A390" s="6">
        <v>1613</v>
      </c>
      <c r="B390" s="7" t="s">
        <v>347</v>
      </c>
      <c r="C390" s="9">
        <v>84244.77</v>
      </c>
      <c r="D390" s="9">
        <v>201229.3</v>
      </c>
      <c r="E390" s="9">
        <v>137476.54</v>
      </c>
      <c r="F390" s="9">
        <v>228920.8</v>
      </c>
      <c r="G390" s="9">
        <v>135733.14000000001</v>
      </c>
      <c r="H390" s="9">
        <v>102571.16</v>
      </c>
      <c r="I390" s="9">
        <v>80536.42</v>
      </c>
      <c r="J390" s="9">
        <v>39125.35</v>
      </c>
      <c r="K390" s="9">
        <v>65886.720000000001</v>
      </c>
      <c r="L390" s="9">
        <v>111499.72</v>
      </c>
      <c r="M390" s="9">
        <v>73300.05</v>
      </c>
      <c r="N390" s="9">
        <v>231405.56</v>
      </c>
      <c r="O390" s="9">
        <f t="shared" si="103"/>
        <v>1491929.53</v>
      </c>
    </row>
    <row r="391" spans="1:15" s="11" customFormat="1" x14ac:dyDescent="0.25">
      <c r="A391" s="6">
        <v>1614</v>
      </c>
      <c r="B391" s="7" t="s">
        <v>348</v>
      </c>
      <c r="C391" s="9">
        <v>27790.9</v>
      </c>
      <c r="D391" s="9">
        <v>26151.18</v>
      </c>
      <c r="E391" s="9">
        <v>28462.48</v>
      </c>
      <c r="F391" s="9">
        <v>26656.03</v>
      </c>
      <c r="G391" s="9">
        <v>25686.26</v>
      </c>
      <c r="H391" s="9">
        <v>24078.92</v>
      </c>
      <c r="I391" s="9">
        <v>21607.040000000001</v>
      </c>
      <c r="J391" s="9">
        <v>21838.959999999999</v>
      </c>
      <c r="K391" s="9">
        <v>29434.65</v>
      </c>
      <c r="L391" s="9">
        <v>30173.14</v>
      </c>
      <c r="M391" s="9">
        <v>28013.89</v>
      </c>
      <c r="N391" s="9">
        <v>21685.19</v>
      </c>
      <c r="O391" s="9">
        <f t="shared" si="103"/>
        <v>311578.64</v>
      </c>
    </row>
    <row r="392" spans="1:15" s="11" customFormat="1" x14ac:dyDescent="0.25">
      <c r="A392" s="6">
        <v>1615</v>
      </c>
      <c r="B392" s="7" t="s">
        <v>349</v>
      </c>
      <c r="C392" s="9">
        <v>0</v>
      </c>
      <c r="D392" s="9">
        <v>0</v>
      </c>
      <c r="E392" s="9">
        <v>0</v>
      </c>
      <c r="F392" s="9">
        <v>0</v>
      </c>
      <c r="G392" s="9">
        <v>0</v>
      </c>
      <c r="H392" s="9">
        <v>0</v>
      </c>
      <c r="I392" s="9">
        <v>0</v>
      </c>
      <c r="J392" s="9">
        <v>0</v>
      </c>
      <c r="K392" s="9">
        <v>0</v>
      </c>
      <c r="L392" s="9">
        <v>0</v>
      </c>
      <c r="M392" s="9">
        <v>0</v>
      </c>
      <c r="N392" s="9">
        <v>0</v>
      </c>
      <c r="O392" s="9">
        <f t="shared" si="103"/>
        <v>0</v>
      </c>
    </row>
    <row r="393" spans="1:15" s="11" customFormat="1" x14ac:dyDescent="0.25">
      <c r="A393" s="6">
        <v>1622</v>
      </c>
      <c r="B393" s="7" t="s">
        <v>350</v>
      </c>
      <c r="C393" s="9">
        <v>0</v>
      </c>
      <c r="D393" s="9">
        <v>0</v>
      </c>
      <c r="E393" s="9">
        <v>0</v>
      </c>
      <c r="F393" s="9">
        <v>0</v>
      </c>
      <c r="G393" s="9">
        <v>0</v>
      </c>
      <c r="H393" s="9">
        <v>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0</v>
      </c>
      <c r="O393" s="9">
        <f t="shared" si="103"/>
        <v>0</v>
      </c>
    </row>
    <row r="394" spans="1:15" s="11" customFormat="1" x14ac:dyDescent="0.25">
      <c r="A394" s="6">
        <v>1623</v>
      </c>
      <c r="B394" s="7" t="s">
        <v>351</v>
      </c>
      <c r="C394" s="9">
        <v>0</v>
      </c>
      <c r="D394" s="9">
        <v>0</v>
      </c>
      <c r="E394" s="9">
        <v>0</v>
      </c>
      <c r="F394" s="9">
        <v>0</v>
      </c>
      <c r="G394" s="9">
        <v>0</v>
      </c>
      <c r="H394" s="9">
        <v>0</v>
      </c>
      <c r="I394" s="9">
        <v>0</v>
      </c>
      <c r="J394" s="9">
        <v>0</v>
      </c>
      <c r="K394" s="9">
        <v>0</v>
      </c>
      <c r="L394" s="9">
        <v>0</v>
      </c>
      <c r="M394" s="9">
        <v>0</v>
      </c>
      <c r="N394" s="9">
        <v>0</v>
      </c>
      <c r="O394" s="9">
        <f t="shared" si="103"/>
        <v>0</v>
      </c>
    </row>
    <row r="395" spans="1:15" s="11" customFormat="1" x14ac:dyDescent="0.25">
      <c r="A395" s="10"/>
      <c r="B395" s="4" t="s">
        <v>352</v>
      </c>
      <c r="C395" s="5">
        <f t="shared" ref="C395:N395" si="104">SUM(C396:C409)</f>
        <v>21378107.989999998</v>
      </c>
      <c r="D395" s="5">
        <f t="shared" si="104"/>
        <v>6022060.4100000001</v>
      </c>
      <c r="E395" s="5">
        <f t="shared" si="104"/>
        <v>5983375.1100000003</v>
      </c>
      <c r="F395" s="5">
        <f t="shared" si="104"/>
        <v>14933818.939999999</v>
      </c>
      <c r="G395" s="5">
        <f t="shared" si="104"/>
        <v>4660883.6399999997</v>
      </c>
      <c r="H395" s="5">
        <f t="shared" si="104"/>
        <v>16206177.75</v>
      </c>
      <c r="I395" s="5">
        <f t="shared" si="104"/>
        <v>13952832.720000001</v>
      </c>
      <c r="J395" s="5">
        <f t="shared" si="104"/>
        <v>8263216.4900000002</v>
      </c>
      <c r="K395" s="5">
        <f t="shared" si="104"/>
        <v>5344128.07</v>
      </c>
      <c r="L395" s="5">
        <f t="shared" si="104"/>
        <v>4461917.37</v>
      </c>
      <c r="M395" s="5">
        <f t="shared" si="104"/>
        <v>5195523.16</v>
      </c>
      <c r="N395" s="5">
        <f t="shared" si="104"/>
        <v>3805087.77</v>
      </c>
      <c r="O395" s="5">
        <f>SUM(O396:O409)</f>
        <v>110207129.42</v>
      </c>
    </row>
    <row r="396" spans="1:15" s="11" customFormat="1" x14ac:dyDescent="0.25">
      <c r="A396" s="6">
        <v>1403</v>
      </c>
      <c r="B396" s="7" t="s">
        <v>353</v>
      </c>
      <c r="C396" s="9">
        <v>441124</v>
      </c>
      <c r="D396" s="9">
        <v>443315</v>
      </c>
      <c r="E396" s="9">
        <v>414359</v>
      </c>
      <c r="F396" s="9">
        <v>437739.5</v>
      </c>
      <c r="G396" s="9">
        <v>424280</v>
      </c>
      <c r="H396" s="9">
        <v>425211.5</v>
      </c>
      <c r="I396" s="9">
        <v>460811</v>
      </c>
      <c r="J396" s="9">
        <v>460831</v>
      </c>
      <c r="K396" s="9">
        <v>417428</v>
      </c>
      <c r="L396" s="9">
        <v>473830.29</v>
      </c>
      <c r="M396" s="9">
        <v>459653.5</v>
      </c>
      <c r="N396" s="9">
        <v>334906.25</v>
      </c>
      <c r="O396" s="9">
        <f t="shared" ref="O396:O410" si="105">SUM(C396:N396)</f>
        <v>5193489.04</v>
      </c>
    </row>
    <row r="397" spans="1:15" s="11" customFormat="1" x14ac:dyDescent="0.25">
      <c r="A397" s="6">
        <v>1594</v>
      </c>
      <c r="B397" s="7" t="s">
        <v>354</v>
      </c>
      <c r="C397" s="9">
        <v>0</v>
      </c>
      <c r="D397" s="9">
        <v>0</v>
      </c>
      <c r="E397" s="9">
        <v>0</v>
      </c>
      <c r="F397" s="9">
        <v>0</v>
      </c>
      <c r="G397" s="9">
        <v>0</v>
      </c>
      <c r="H397" s="9">
        <v>0</v>
      </c>
      <c r="I397" s="9">
        <v>0</v>
      </c>
      <c r="J397" s="9">
        <v>0</v>
      </c>
      <c r="K397" s="9">
        <v>0</v>
      </c>
      <c r="L397" s="9">
        <v>0</v>
      </c>
      <c r="M397" s="9">
        <v>0</v>
      </c>
      <c r="N397" s="9">
        <v>0</v>
      </c>
      <c r="O397" s="9">
        <f t="shared" si="105"/>
        <v>0</v>
      </c>
    </row>
    <row r="398" spans="1:15" s="11" customFormat="1" x14ac:dyDescent="0.25">
      <c r="A398" s="6">
        <v>1601</v>
      </c>
      <c r="B398" s="7" t="s">
        <v>355</v>
      </c>
      <c r="C398" s="9">
        <v>0</v>
      </c>
      <c r="D398" s="9">
        <v>0</v>
      </c>
      <c r="E398" s="9">
        <v>0</v>
      </c>
      <c r="F398" s="9">
        <v>0</v>
      </c>
      <c r="G398" s="9">
        <v>0</v>
      </c>
      <c r="H398" s="9">
        <v>0</v>
      </c>
      <c r="I398" s="9">
        <v>0</v>
      </c>
      <c r="J398" s="9">
        <v>0</v>
      </c>
      <c r="K398" s="9">
        <v>0</v>
      </c>
      <c r="L398" s="9">
        <v>0</v>
      </c>
      <c r="M398" s="9">
        <v>0</v>
      </c>
      <c r="N398" s="9">
        <v>0</v>
      </c>
      <c r="O398" s="9">
        <f t="shared" si="105"/>
        <v>0</v>
      </c>
    </row>
    <row r="399" spans="1:15" s="11" customFormat="1" x14ac:dyDescent="0.25">
      <c r="A399" s="6">
        <v>1602</v>
      </c>
      <c r="B399" s="7" t="s">
        <v>356</v>
      </c>
      <c r="C399" s="9">
        <v>0</v>
      </c>
      <c r="D399" s="9">
        <v>0</v>
      </c>
      <c r="E399" s="9">
        <v>0</v>
      </c>
      <c r="F399" s="9">
        <v>0</v>
      </c>
      <c r="G399" s="9">
        <v>0</v>
      </c>
      <c r="H399" s="9">
        <v>0</v>
      </c>
      <c r="I399" s="9">
        <v>0</v>
      </c>
      <c r="J399" s="9">
        <v>0</v>
      </c>
      <c r="K399" s="9">
        <v>0</v>
      </c>
      <c r="L399" s="9">
        <v>0</v>
      </c>
      <c r="M399" s="9">
        <v>0</v>
      </c>
      <c r="N399" s="9">
        <v>0</v>
      </c>
      <c r="O399" s="9">
        <f t="shared" si="105"/>
        <v>0</v>
      </c>
    </row>
    <row r="400" spans="1:15" s="11" customFormat="1" x14ac:dyDescent="0.25">
      <c r="A400" s="6">
        <v>1603</v>
      </c>
      <c r="B400" s="7" t="s">
        <v>357</v>
      </c>
      <c r="C400" s="9">
        <v>0</v>
      </c>
      <c r="D400" s="9">
        <v>0</v>
      </c>
      <c r="E400" s="9">
        <v>0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f t="shared" si="105"/>
        <v>0</v>
      </c>
    </row>
    <row r="401" spans="1:15" s="11" customFormat="1" x14ac:dyDescent="0.25">
      <c r="A401" s="6">
        <v>1604</v>
      </c>
      <c r="B401" s="7" t="s">
        <v>358</v>
      </c>
      <c r="C401" s="9">
        <v>0</v>
      </c>
      <c r="D401" s="9">
        <v>0</v>
      </c>
      <c r="E401" s="9">
        <v>0</v>
      </c>
      <c r="F401" s="9">
        <v>0</v>
      </c>
      <c r="G401" s="9">
        <v>0</v>
      </c>
      <c r="H401" s="9">
        <v>0</v>
      </c>
      <c r="I401" s="9">
        <v>0</v>
      </c>
      <c r="J401" s="9">
        <v>0</v>
      </c>
      <c r="K401" s="9">
        <v>0</v>
      </c>
      <c r="L401" s="9">
        <v>0</v>
      </c>
      <c r="M401" s="9">
        <v>0</v>
      </c>
      <c r="N401" s="9">
        <v>0</v>
      </c>
      <c r="O401" s="9">
        <f t="shared" si="105"/>
        <v>0</v>
      </c>
    </row>
    <row r="402" spans="1:15" s="11" customFormat="1" x14ac:dyDescent="0.25">
      <c r="A402" s="6">
        <v>1605</v>
      </c>
      <c r="B402" s="7" t="s">
        <v>359</v>
      </c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0</v>
      </c>
      <c r="O402" s="9">
        <f t="shared" si="105"/>
        <v>0</v>
      </c>
    </row>
    <row r="403" spans="1:15" s="11" customFormat="1" x14ac:dyDescent="0.25">
      <c r="A403" s="6">
        <v>1606</v>
      </c>
      <c r="B403" s="7" t="s">
        <v>360</v>
      </c>
      <c r="C403" s="9">
        <v>0</v>
      </c>
      <c r="D403" s="9">
        <v>0</v>
      </c>
      <c r="E403" s="9">
        <v>0</v>
      </c>
      <c r="F403" s="9">
        <v>0</v>
      </c>
      <c r="G403" s="9">
        <v>0</v>
      </c>
      <c r="H403" s="9">
        <v>0</v>
      </c>
      <c r="I403" s="9">
        <v>0</v>
      </c>
      <c r="J403" s="9">
        <v>0</v>
      </c>
      <c r="K403" s="9">
        <v>0</v>
      </c>
      <c r="L403" s="9">
        <v>0</v>
      </c>
      <c r="M403" s="9">
        <v>0</v>
      </c>
      <c r="N403" s="9">
        <v>0</v>
      </c>
      <c r="O403" s="9">
        <f t="shared" si="105"/>
        <v>0</v>
      </c>
    </row>
    <row r="404" spans="1:15" s="11" customFormat="1" x14ac:dyDescent="0.25">
      <c r="A404" s="6">
        <v>1607</v>
      </c>
      <c r="B404" s="7" t="s">
        <v>361</v>
      </c>
      <c r="C404" s="9">
        <v>0</v>
      </c>
      <c r="D404" s="9">
        <v>0</v>
      </c>
      <c r="E404" s="9">
        <v>0</v>
      </c>
      <c r="F404" s="9">
        <v>0</v>
      </c>
      <c r="G404" s="9">
        <v>0</v>
      </c>
      <c r="H404" s="9">
        <v>0</v>
      </c>
      <c r="I404" s="9">
        <v>0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f t="shared" si="105"/>
        <v>0</v>
      </c>
    </row>
    <row r="405" spans="1:15" s="11" customFormat="1" x14ac:dyDescent="0.25">
      <c r="A405" s="6">
        <v>1758</v>
      </c>
      <c r="B405" s="7" t="s">
        <v>362</v>
      </c>
      <c r="C405" s="9">
        <v>0</v>
      </c>
      <c r="D405" s="9">
        <v>0</v>
      </c>
      <c r="E405" s="9">
        <v>0</v>
      </c>
      <c r="F405" s="9">
        <v>0</v>
      </c>
      <c r="G405" s="9">
        <v>0</v>
      </c>
      <c r="H405" s="9">
        <v>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f t="shared" si="105"/>
        <v>0</v>
      </c>
    </row>
    <row r="406" spans="1:15" s="11" customFormat="1" x14ac:dyDescent="0.25">
      <c r="A406" s="6">
        <v>2054</v>
      </c>
      <c r="B406" s="7" t="s">
        <v>363</v>
      </c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v>0</v>
      </c>
      <c r="M406" s="9">
        <v>0</v>
      </c>
      <c r="N406" s="9">
        <v>0</v>
      </c>
      <c r="O406" s="9">
        <f t="shared" si="105"/>
        <v>0</v>
      </c>
    </row>
    <row r="407" spans="1:15" s="11" customFormat="1" x14ac:dyDescent="0.25">
      <c r="A407" s="6">
        <v>2103</v>
      </c>
      <c r="B407" s="7" t="s">
        <v>364</v>
      </c>
      <c r="C407" s="9">
        <v>0</v>
      </c>
      <c r="D407" s="9">
        <v>0</v>
      </c>
      <c r="E407" s="9">
        <v>0</v>
      </c>
      <c r="F407" s="9">
        <v>0</v>
      </c>
      <c r="G407" s="9">
        <v>0</v>
      </c>
      <c r="H407" s="9">
        <v>0</v>
      </c>
      <c r="I407" s="9">
        <v>0</v>
      </c>
      <c r="J407" s="9">
        <v>0</v>
      </c>
      <c r="K407" s="9">
        <v>0</v>
      </c>
      <c r="L407" s="9">
        <v>0</v>
      </c>
      <c r="M407" s="9">
        <v>0</v>
      </c>
      <c r="N407" s="9">
        <v>0</v>
      </c>
      <c r="O407" s="9">
        <f t="shared" si="105"/>
        <v>0</v>
      </c>
    </row>
    <row r="408" spans="1:15" s="11" customFormat="1" x14ac:dyDescent="0.25">
      <c r="A408" s="6">
        <v>2104</v>
      </c>
      <c r="B408" s="7" t="s">
        <v>365</v>
      </c>
      <c r="C408" s="9">
        <v>0</v>
      </c>
      <c r="D408" s="9">
        <v>0</v>
      </c>
      <c r="E408" s="9">
        <v>0</v>
      </c>
      <c r="F408" s="9">
        <v>0</v>
      </c>
      <c r="G408" s="9">
        <v>0</v>
      </c>
      <c r="H408" s="9">
        <v>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0</v>
      </c>
      <c r="O408" s="9">
        <f t="shared" si="105"/>
        <v>0</v>
      </c>
    </row>
    <row r="409" spans="1:15" s="11" customFormat="1" x14ac:dyDescent="0.25">
      <c r="A409" s="6">
        <v>2101</v>
      </c>
      <c r="B409" s="7" t="s">
        <v>352</v>
      </c>
      <c r="C409" s="9">
        <v>20936983.989999998</v>
      </c>
      <c r="D409" s="9">
        <v>5578745.4100000001</v>
      </c>
      <c r="E409" s="9">
        <v>5569016.1100000003</v>
      </c>
      <c r="F409" s="9">
        <v>14496079.439999999</v>
      </c>
      <c r="G409" s="9">
        <v>4236603.6399999997</v>
      </c>
      <c r="H409" s="9">
        <v>15780966.25</v>
      </c>
      <c r="I409" s="9">
        <v>13492021.720000001</v>
      </c>
      <c r="J409" s="9">
        <v>7802385.4900000002</v>
      </c>
      <c r="K409" s="9">
        <v>4926700.07</v>
      </c>
      <c r="L409" s="9">
        <v>3988087.08</v>
      </c>
      <c r="M409" s="9">
        <v>4735869.66</v>
      </c>
      <c r="N409" s="9">
        <v>3470181.52</v>
      </c>
      <c r="O409" s="9">
        <f t="shared" si="105"/>
        <v>105013640.38</v>
      </c>
    </row>
    <row r="410" spans="1:15" s="11" customFormat="1" x14ac:dyDescent="0.25">
      <c r="A410" s="6"/>
      <c r="B410" s="4" t="s">
        <v>463</v>
      </c>
      <c r="C410" s="5">
        <v>0</v>
      </c>
      <c r="D410" s="5">
        <v>0</v>
      </c>
      <c r="E410" s="5">
        <v>0</v>
      </c>
      <c r="F410" s="5">
        <v>0</v>
      </c>
      <c r="G410" s="5">
        <v>0</v>
      </c>
      <c r="H410" s="5">
        <v>0</v>
      </c>
      <c r="I410" s="5">
        <v>0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f t="shared" si="105"/>
        <v>0</v>
      </c>
    </row>
    <row r="411" spans="1:15" s="11" customFormat="1" x14ac:dyDescent="0.25">
      <c r="A411" s="6"/>
      <c r="B411" s="4" t="s">
        <v>366</v>
      </c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</row>
    <row r="412" spans="1:15" s="11" customFormat="1" x14ac:dyDescent="0.25">
      <c r="A412" s="6"/>
      <c r="B412" s="7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>
        <f>SUM(C412:N412)</f>
        <v>0</v>
      </c>
    </row>
    <row r="413" spans="1:15" s="11" customFormat="1" x14ac:dyDescent="0.25">
      <c r="A413" s="6"/>
      <c r="B413" s="4" t="s">
        <v>367</v>
      </c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1:15" s="11" customFormat="1" x14ac:dyDescent="0.25">
      <c r="A414" s="6"/>
      <c r="B414" s="7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1:15" s="11" customFormat="1" x14ac:dyDescent="0.25">
      <c r="A415" s="6"/>
      <c r="B415" s="4" t="s">
        <v>368</v>
      </c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1:15" s="11" customFormat="1" x14ac:dyDescent="0.25">
      <c r="A416" s="6"/>
      <c r="B416" s="7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1:15" s="11" customFormat="1" x14ac:dyDescent="0.25">
      <c r="A417" s="6"/>
      <c r="B417" s="4" t="s">
        <v>369</v>
      </c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1:15" s="11" customFormat="1" x14ac:dyDescent="0.25">
      <c r="A418" s="6"/>
      <c r="B418" s="7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1:15" s="23" customFormat="1" x14ac:dyDescent="0.25">
      <c r="A419" s="22"/>
      <c r="B419" s="4" t="s">
        <v>370</v>
      </c>
      <c r="C419" s="5">
        <f>C420</f>
        <v>0</v>
      </c>
      <c r="D419" s="5">
        <f t="shared" ref="D419:N419" si="106">D420</f>
        <v>0</v>
      </c>
      <c r="E419" s="5">
        <f t="shared" si="106"/>
        <v>0</v>
      </c>
      <c r="F419" s="5">
        <f t="shared" si="106"/>
        <v>0</v>
      </c>
      <c r="G419" s="5">
        <f t="shared" si="106"/>
        <v>0</v>
      </c>
      <c r="H419" s="5">
        <f t="shared" si="106"/>
        <v>0</v>
      </c>
      <c r="I419" s="5">
        <f t="shared" si="106"/>
        <v>0</v>
      </c>
      <c r="J419" s="5">
        <f t="shared" si="106"/>
        <v>0</v>
      </c>
      <c r="K419" s="5">
        <f t="shared" si="106"/>
        <v>0</v>
      </c>
      <c r="L419" s="5">
        <f t="shared" si="106"/>
        <v>0</v>
      </c>
      <c r="M419" s="5">
        <f t="shared" si="106"/>
        <v>0</v>
      </c>
      <c r="N419" s="5">
        <f t="shared" si="106"/>
        <v>0</v>
      </c>
      <c r="O419" s="5">
        <f>O420</f>
        <v>0</v>
      </c>
    </row>
    <row r="420" spans="1:15" s="11" customFormat="1" x14ac:dyDescent="0.25">
      <c r="A420" s="6">
        <v>2615</v>
      </c>
      <c r="B420" s="7" t="s">
        <v>371</v>
      </c>
      <c r="C420" s="9">
        <v>0</v>
      </c>
      <c r="D420" s="9">
        <v>0</v>
      </c>
      <c r="E420" s="9">
        <v>0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f>SUM(C420:N420)</f>
        <v>0</v>
      </c>
    </row>
    <row r="421" spans="1:15" s="11" customFormat="1" x14ac:dyDescent="0.25">
      <c r="A421" s="6"/>
      <c r="B421" s="4" t="s">
        <v>372</v>
      </c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1:15" s="11" customFormat="1" x14ac:dyDescent="0.25">
      <c r="A422" s="6"/>
      <c r="B422" s="7" t="s">
        <v>372</v>
      </c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>
        <f>SUM(C422:N422)</f>
        <v>0</v>
      </c>
    </row>
    <row r="423" spans="1:15" s="11" customFormat="1" x14ac:dyDescent="0.25">
      <c r="A423" s="10"/>
      <c r="B423" s="2" t="s">
        <v>373</v>
      </c>
      <c r="C423" s="3">
        <f t="shared" ref="C423:N424" si="107">+C424</f>
        <v>0</v>
      </c>
      <c r="D423" s="3">
        <f t="shared" si="107"/>
        <v>0</v>
      </c>
      <c r="E423" s="3">
        <f t="shared" si="107"/>
        <v>0</v>
      </c>
      <c r="F423" s="3">
        <f t="shared" si="107"/>
        <v>0</v>
      </c>
      <c r="G423" s="3">
        <f t="shared" si="107"/>
        <v>0</v>
      </c>
      <c r="H423" s="3">
        <f t="shared" si="107"/>
        <v>0</v>
      </c>
      <c r="I423" s="3">
        <f t="shared" si="107"/>
        <v>0</v>
      </c>
      <c r="J423" s="3">
        <f t="shared" si="107"/>
        <v>0</v>
      </c>
      <c r="K423" s="3">
        <f t="shared" si="107"/>
        <v>0</v>
      </c>
      <c r="L423" s="3">
        <f t="shared" si="107"/>
        <v>0</v>
      </c>
      <c r="M423" s="3">
        <f t="shared" si="107"/>
        <v>0</v>
      </c>
      <c r="N423" s="3">
        <f t="shared" si="107"/>
        <v>0</v>
      </c>
      <c r="O423" s="3">
        <f>+O424</f>
        <v>0</v>
      </c>
    </row>
    <row r="424" spans="1:15" s="11" customFormat="1" x14ac:dyDescent="0.25">
      <c r="A424" s="10"/>
      <c r="B424" s="4" t="s">
        <v>373</v>
      </c>
      <c r="C424" s="5">
        <f t="shared" si="107"/>
        <v>0</v>
      </c>
      <c r="D424" s="5">
        <f t="shared" si="107"/>
        <v>0</v>
      </c>
      <c r="E424" s="5">
        <f t="shared" si="107"/>
        <v>0</v>
      </c>
      <c r="F424" s="5">
        <f t="shared" si="107"/>
        <v>0</v>
      </c>
      <c r="G424" s="5">
        <f t="shared" si="107"/>
        <v>0</v>
      </c>
      <c r="H424" s="5">
        <f t="shared" si="107"/>
        <v>0</v>
      </c>
      <c r="I424" s="5">
        <f t="shared" si="107"/>
        <v>0</v>
      </c>
      <c r="J424" s="5">
        <f t="shared" si="107"/>
        <v>0</v>
      </c>
      <c r="K424" s="5">
        <f t="shared" si="107"/>
        <v>0</v>
      </c>
      <c r="L424" s="5">
        <f t="shared" si="107"/>
        <v>0</v>
      </c>
      <c r="M424" s="5">
        <f t="shared" si="107"/>
        <v>0</v>
      </c>
      <c r="N424" s="5">
        <f t="shared" si="107"/>
        <v>0</v>
      </c>
      <c r="O424" s="5">
        <f>+O425</f>
        <v>0</v>
      </c>
    </row>
    <row r="425" spans="1:15" s="11" customFormat="1" x14ac:dyDescent="0.25">
      <c r="A425" s="10"/>
      <c r="B425" s="7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>
        <f>SUM(C425:N425)</f>
        <v>0</v>
      </c>
    </row>
    <row r="426" spans="1:15" s="11" customFormat="1" x14ac:dyDescent="0.25">
      <c r="A426" s="10"/>
      <c r="B426" s="2" t="s">
        <v>374</v>
      </c>
      <c r="C426" s="3">
        <f>+C427+C431</f>
        <v>365237.85</v>
      </c>
      <c r="D426" s="3">
        <f t="shared" ref="D426:N426" si="108">+D427+D431</f>
        <v>240393.82</v>
      </c>
      <c r="E426" s="3">
        <f t="shared" si="108"/>
        <v>211932.37000000002</v>
      </c>
      <c r="F426" s="3">
        <f t="shared" si="108"/>
        <v>198547.11</v>
      </c>
      <c r="G426" s="3">
        <f t="shared" si="108"/>
        <v>220230.00999999998</v>
      </c>
      <c r="H426" s="3">
        <f t="shared" si="108"/>
        <v>223446.14</v>
      </c>
      <c r="I426" s="3">
        <f t="shared" si="108"/>
        <v>229561.48</v>
      </c>
      <c r="J426" s="3">
        <f t="shared" si="108"/>
        <v>209693.22</v>
      </c>
      <c r="K426" s="3">
        <f t="shared" si="108"/>
        <v>186259.02999999997</v>
      </c>
      <c r="L426" s="3">
        <f t="shared" si="108"/>
        <v>303903.95</v>
      </c>
      <c r="M426" s="3">
        <f t="shared" si="108"/>
        <v>302644.48000000004</v>
      </c>
      <c r="N426" s="3">
        <f t="shared" si="108"/>
        <v>328942.17</v>
      </c>
      <c r="O426" s="3">
        <f>+O427+O431</f>
        <v>3020791.6300000004</v>
      </c>
    </row>
    <row r="427" spans="1:15" s="11" customFormat="1" x14ac:dyDescent="0.25">
      <c r="A427" s="10"/>
      <c r="B427" s="4" t="s">
        <v>43</v>
      </c>
      <c r="C427" s="5">
        <f t="shared" ref="C427:N427" si="109">SUM(C428:C430)</f>
        <v>1281.75</v>
      </c>
      <c r="D427" s="5">
        <f t="shared" si="109"/>
        <v>1774.76</v>
      </c>
      <c r="E427" s="5">
        <f t="shared" si="109"/>
        <v>1591.89</v>
      </c>
      <c r="F427" s="5">
        <f t="shared" si="109"/>
        <v>3813.66</v>
      </c>
      <c r="G427" s="5">
        <f t="shared" si="109"/>
        <v>2021.37</v>
      </c>
      <c r="H427" s="5">
        <f t="shared" si="109"/>
        <v>3613.6</v>
      </c>
      <c r="I427" s="5">
        <f t="shared" si="109"/>
        <v>1551.98</v>
      </c>
      <c r="J427" s="5">
        <f t="shared" si="109"/>
        <v>2305.16</v>
      </c>
      <c r="K427" s="5">
        <f t="shared" si="109"/>
        <v>1126.99</v>
      </c>
      <c r="L427" s="5">
        <f t="shared" si="109"/>
        <v>1903.81</v>
      </c>
      <c r="M427" s="5">
        <f t="shared" si="109"/>
        <v>1105.8900000000001</v>
      </c>
      <c r="N427" s="5">
        <f t="shared" si="109"/>
        <v>1589.16</v>
      </c>
      <c r="O427" s="5">
        <f>SUM(O428:O430)</f>
        <v>23680.02</v>
      </c>
    </row>
    <row r="428" spans="1:15" s="11" customFormat="1" x14ac:dyDescent="0.25">
      <c r="A428" s="6">
        <v>302</v>
      </c>
      <c r="B428" s="7" t="s">
        <v>375</v>
      </c>
      <c r="C428" s="9">
        <v>0</v>
      </c>
      <c r="D428" s="9">
        <v>0</v>
      </c>
      <c r="E428" s="9">
        <v>0</v>
      </c>
      <c r="F428" s="9">
        <v>0</v>
      </c>
      <c r="G428" s="9">
        <v>0</v>
      </c>
      <c r="H428" s="9">
        <v>0</v>
      </c>
      <c r="I428" s="9">
        <v>0</v>
      </c>
      <c r="J428" s="9">
        <v>0</v>
      </c>
      <c r="K428" s="9">
        <v>0</v>
      </c>
      <c r="L428" s="9">
        <v>0</v>
      </c>
      <c r="M428" s="9">
        <v>0</v>
      </c>
      <c r="N428" s="9">
        <v>0</v>
      </c>
      <c r="O428" s="9">
        <f>SUM(C428:N428)</f>
        <v>0</v>
      </c>
    </row>
    <row r="429" spans="1:15" s="11" customFormat="1" x14ac:dyDescent="0.25">
      <c r="A429" s="6">
        <v>1592</v>
      </c>
      <c r="B429" s="7" t="s">
        <v>376</v>
      </c>
      <c r="C429" s="9">
        <v>0</v>
      </c>
      <c r="D429" s="9">
        <v>0</v>
      </c>
      <c r="E429" s="9">
        <v>0</v>
      </c>
      <c r="F429" s="9">
        <v>0</v>
      </c>
      <c r="G429" s="9">
        <v>0</v>
      </c>
      <c r="H429" s="9">
        <v>0</v>
      </c>
      <c r="I429" s="9">
        <v>0</v>
      </c>
      <c r="J429" s="9">
        <v>0</v>
      </c>
      <c r="K429" s="9">
        <v>0</v>
      </c>
      <c r="L429" s="9">
        <v>0</v>
      </c>
      <c r="M429" s="9">
        <v>0</v>
      </c>
      <c r="N429" s="9">
        <v>0</v>
      </c>
      <c r="O429" s="9">
        <f>SUM(C429:N429)</f>
        <v>0</v>
      </c>
    </row>
    <row r="430" spans="1:15" s="11" customFormat="1" x14ac:dyDescent="0.25">
      <c r="A430" s="6">
        <v>2052</v>
      </c>
      <c r="B430" s="7" t="s">
        <v>377</v>
      </c>
      <c r="C430" s="9">
        <v>1281.75</v>
      </c>
      <c r="D430" s="9">
        <v>1774.76</v>
      </c>
      <c r="E430" s="9">
        <v>1591.89</v>
      </c>
      <c r="F430" s="9">
        <v>3813.66</v>
      </c>
      <c r="G430" s="9">
        <v>2021.37</v>
      </c>
      <c r="H430" s="9">
        <v>3613.6</v>
      </c>
      <c r="I430" s="9">
        <v>1551.98</v>
      </c>
      <c r="J430" s="9">
        <v>2305.16</v>
      </c>
      <c r="K430" s="9">
        <v>1126.99</v>
      </c>
      <c r="L430" s="9">
        <v>1903.81</v>
      </c>
      <c r="M430" s="9">
        <v>1105.8900000000001</v>
      </c>
      <c r="N430" s="9">
        <v>1589.16</v>
      </c>
      <c r="O430" s="9">
        <f>SUM(C430:N430)</f>
        <v>23680.02</v>
      </c>
    </row>
    <row r="431" spans="1:15" s="11" customFormat="1" x14ac:dyDescent="0.25">
      <c r="A431" s="10"/>
      <c r="B431" s="4" t="s">
        <v>55</v>
      </c>
      <c r="C431" s="5">
        <f t="shared" ref="C431:N431" si="110">SUM(C432:C439)</f>
        <v>363956.1</v>
      </c>
      <c r="D431" s="5">
        <f t="shared" si="110"/>
        <v>238619.06</v>
      </c>
      <c r="E431" s="5">
        <f t="shared" si="110"/>
        <v>210340.48000000001</v>
      </c>
      <c r="F431" s="5">
        <f t="shared" si="110"/>
        <v>194733.44999999998</v>
      </c>
      <c r="G431" s="5">
        <f t="shared" si="110"/>
        <v>218208.63999999998</v>
      </c>
      <c r="H431" s="5">
        <f t="shared" si="110"/>
        <v>219832.54</v>
      </c>
      <c r="I431" s="5">
        <f t="shared" si="110"/>
        <v>228009.5</v>
      </c>
      <c r="J431" s="5">
        <f t="shared" si="110"/>
        <v>207388.06</v>
      </c>
      <c r="K431" s="5">
        <f t="shared" si="110"/>
        <v>185132.03999999998</v>
      </c>
      <c r="L431" s="5">
        <f t="shared" si="110"/>
        <v>302000.14</v>
      </c>
      <c r="M431" s="5">
        <f t="shared" si="110"/>
        <v>301538.59000000003</v>
      </c>
      <c r="N431" s="5">
        <f t="shared" si="110"/>
        <v>327353.01</v>
      </c>
      <c r="O431" s="5">
        <f>SUM(O432:O439)</f>
        <v>2997111.6100000003</v>
      </c>
    </row>
    <row r="432" spans="1:15" s="11" customFormat="1" x14ac:dyDescent="0.25">
      <c r="A432" s="6">
        <v>1585</v>
      </c>
      <c r="B432" s="7" t="s">
        <v>378</v>
      </c>
      <c r="C432" s="9">
        <v>0</v>
      </c>
      <c r="D432" s="9">
        <v>0</v>
      </c>
      <c r="E432" s="9">
        <v>0</v>
      </c>
      <c r="F432" s="9">
        <v>0</v>
      </c>
      <c r="G432" s="9">
        <v>0</v>
      </c>
      <c r="H432" s="9">
        <v>0</v>
      </c>
      <c r="I432" s="9">
        <v>0</v>
      </c>
      <c r="J432" s="9">
        <v>0</v>
      </c>
      <c r="K432" s="9">
        <v>0</v>
      </c>
      <c r="L432" s="9">
        <v>0</v>
      </c>
      <c r="M432" s="9">
        <v>0</v>
      </c>
      <c r="N432" s="9">
        <v>0</v>
      </c>
      <c r="O432" s="9">
        <f t="shared" ref="O432:O439" si="111">SUM(C432:N432)</f>
        <v>0</v>
      </c>
    </row>
    <row r="433" spans="1:15" s="11" customFormat="1" x14ac:dyDescent="0.25">
      <c r="A433" s="6">
        <v>1586</v>
      </c>
      <c r="B433" s="18" t="s">
        <v>379</v>
      </c>
      <c r="C433" s="9">
        <v>356601.06</v>
      </c>
      <c r="D433" s="9">
        <v>233558.27</v>
      </c>
      <c r="E433" s="9">
        <v>205143.5</v>
      </c>
      <c r="F433" s="9">
        <v>189422.4</v>
      </c>
      <c r="G433" s="9">
        <v>211485.37</v>
      </c>
      <c r="H433" s="9">
        <v>213560.91</v>
      </c>
      <c r="I433" s="9">
        <v>220399.1</v>
      </c>
      <c r="J433" s="9">
        <v>202151.55</v>
      </c>
      <c r="K433" s="9">
        <v>179577.8</v>
      </c>
      <c r="L433" s="9">
        <v>294734.57</v>
      </c>
      <c r="M433" s="9">
        <v>295939.27</v>
      </c>
      <c r="N433" s="9">
        <v>320646.09000000003</v>
      </c>
      <c r="O433" s="9">
        <f t="shared" si="111"/>
        <v>2923219.89</v>
      </c>
    </row>
    <row r="434" spans="1:15" s="11" customFormat="1" x14ac:dyDescent="0.25">
      <c r="A434" s="6">
        <v>1587</v>
      </c>
      <c r="B434" s="7" t="s">
        <v>380</v>
      </c>
      <c r="C434" s="9">
        <v>7355.04</v>
      </c>
      <c r="D434" s="9">
        <v>5060.79</v>
      </c>
      <c r="E434" s="9">
        <v>5196.9799999999996</v>
      </c>
      <c r="F434" s="9">
        <v>5311.05</v>
      </c>
      <c r="G434" s="9">
        <v>6723.27</v>
      </c>
      <c r="H434" s="9">
        <v>6271.63</v>
      </c>
      <c r="I434" s="9">
        <v>7610.4</v>
      </c>
      <c r="J434" s="9">
        <v>5236.51</v>
      </c>
      <c r="K434" s="9">
        <v>5554.24</v>
      </c>
      <c r="L434" s="9">
        <v>7265.57</v>
      </c>
      <c r="M434" s="9">
        <v>5599.32</v>
      </c>
      <c r="N434" s="9">
        <v>6706.92</v>
      </c>
      <c r="O434" s="9">
        <f t="shared" si="111"/>
        <v>73891.719999999987</v>
      </c>
    </row>
    <row r="435" spans="1:15" s="11" customFormat="1" x14ac:dyDescent="0.25">
      <c r="A435" s="6">
        <v>1588</v>
      </c>
      <c r="B435" s="7" t="s">
        <v>381</v>
      </c>
      <c r="C435" s="9">
        <v>0</v>
      </c>
      <c r="D435" s="9">
        <v>0</v>
      </c>
      <c r="E435" s="9">
        <v>0</v>
      </c>
      <c r="F435" s="9">
        <v>0</v>
      </c>
      <c r="G435" s="9">
        <v>0</v>
      </c>
      <c r="H435" s="9">
        <v>0</v>
      </c>
      <c r="I435" s="9">
        <v>0</v>
      </c>
      <c r="J435" s="9">
        <v>0</v>
      </c>
      <c r="K435" s="9">
        <v>0</v>
      </c>
      <c r="L435" s="9">
        <v>0</v>
      </c>
      <c r="M435" s="9">
        <v>0</v>
      </c>
      <c r="N435" s="9">
        <v>0</v>
      </c>
      <c r="O435" s="9">
        <f t="shared" si="111"/>
        <v>0</v>
      </c>
    </row>
    <row r="436" spans="1:15" s="11" customFormat="1" x14ac:dyDescent="0.25">
      <c r="A436" s="6">
        <v>1590</v>
      </c>
      <c r="B436" s="7" t="s">
        <v>382</v>
      </c>
      <c r="C436" s="9">
        <v>0</v>
      </c>
      <c r="D436" s="9">
        <v>0</v>
      </c>
      <c r="E436" s="9">
        <v>0</v>
      </c>
      <c r="F436" s="9">
        <v>0</v>
      </c>
      <c r="G436" s="9">
        <v>0</v>
      </c>
      <c r="H436" s="9">
        <v>0</v>
      </c>
      <c r="I436" s="9">
        <v>0</v>
      </c>
      <c r="J436" s="9">
        <v>0</v>
      </c>
      <c r="K436" s="9">
        <v>0</v>
      </c>
      <c r="L436" s="9">
        <v>0</v>
      </c>
      <c r="M436" s="9">
        <v>0</v>
      </c>
      <c r="N436" s="9">
        <v>0</v>
      </c>
      <c r="O436" s="9">
        <f t="shared" si="111"/>
        <v>0</v>
      </c>
    </row>
    <row r="437" spans="1:15" s="11" customFormat="1" x14ac:dyDescent="0.25">
      <c r="A437" s="6">
        <v>1591</v>
      </c>
      <c r="B437" s="7" t="s">
        <v>383</v>
      </c>
      <c r="C437" s="9">
        <v>0</v>
      </c>
      <c r="D437" s="9">
        <v>0</v>
      </c>
      <c r="E437" s="9">
        <v>0</v>
      </c>
      <c r="F437" s="9">
        <v>0</v>
      </c>
      <c r="G437" s="9">
        <v>0</v>
      </c>
      <c r="H437" s="9">
        <v>0</v>
      </c>
      <c r="I437" s="9">
        <v>0</v>
      </c>
      <c r="J437" s="9">
        <v>0</v>
      </c>
      <c r="K437" s="9">
        <v>0</v>
      </c>
      <c r="L437" s="9">
        <v>0</v>
      </c>
      <c r="M437" s="9">
        <v>0</v>
      </c>
      <c r="N437" s="9">
        <v>0</v>
      </c>
      <c r="O437" s="9">
        <f t="shared" si="111"/>
        <v>0</v>
      </c>
    </row>
    <row r="438" spans="1:15" s="11" customFormat="1" x14ac:dyDescent="0.25">
      <c r="A438" s="6">
        <v>1612</v>
      </c>
      <c r="B438" s="7" t="s">
        <v>384</v>
      </c>
      <c r="C438" s="9">
        <v>0</v>
      </c>
      <c r="D438" s="9">
        <v>0</v>
      </c>
      <c r="E438" s="9">
        <v>0</v>
      </c>
      <c r="F438" s="9">
        <v>0</v>
      </c>
      <c r="G438" s="9">
        <v>0</v>
      </c>
      <c r="H438" s="9">
        <v>0</v>
      </c>
      <c r="I438" s="9">
        <v>0</v>
      </c>
      <c r="J438" s="9">
        <v>0</v>
      </c>
      <c r="K438" s="9">
        <v>0</v>
      </c>
      <c r="L438" s="9">
        <v>0</v>
      </c>
      <c r="M438" s="9">
        <v>0</v>
      </c>
      <c r="N438" s="9">
        <v>0</v>
      </c>
      <c r="O438" s="9">
        <f t="shared" si="111"/>
        <v>0</v>
      </c>
    </row>
    <row r="439" spans="1:15" s="11" customFormat="1" x14ac:dyDescent="0.25">
      <c r="A439" s="6">
        <v>1624</v>
      </c>
      <c r="B439" s="7" t="s">
        <v>385</v>
      </c>
      <c r="C439" s="9">
        <v>0</v>
      </c>
      <c r="D439" s="9">
        <v>0</v>
      </c>
      <c r="E439" s="9">
        <v>0</v>
      </c>
      <c r="F439" s="9">
        <v>0</v>
      </c>
      <c r="G439" s="9">
        <v>0</v>
      </c>
      <c r="H439" s="9">
        <v>0</v>
      </c>
      <c r="I439" s="9">
        <v>0</v>
      </c>
      <c r="J439" s="9">
        <v>0</v>
      </c>
      <c r="K439" s="9">
        <v>0</v>
      </c>
      <c r="L439" s="9">
        <v>0</v>
      </c>
      <c r="M439" s="9">
        <v>0</v>
      </c>
      <c r="N439" s="9">
        <v>0</v>
      </c>
      <c r="O439" s="9">
        <f t="shared" si="111"/>
        <v>0</v>
      </c>
    </row>
    <row r="440" spans="1:15" s="11" customFormat="1" x14ac:dyDescent="0.25">
      <c r="A440" s="10"/>
      <c r="B440" s="2" t="s">
        <v>464</v>
      </c>
      <c r="C440" s="3">
        <f t="shared" ref="C440:N440" si="112">+C441</f>
        <v>0</v>
      </c>
      <c r="D440" s="3">
        <f t="shared" si="112"/>
        <v>0</v>
      </c>
      <c r="E440" s="3">
        <f t="shared" si="112"/>
        <v>0</v>
      </c>
      <c r="F440" s="3">
        <f t="shared" si="112"/>
        <v>0</v>
      </c>
      <c r="G440" s="3">
        <f t="shared" si="112"/>
        <v>0</v>
      </c>
      <c r="H440" s="3">
        <f t="shared" si="112"/>
        <v>0</v>
      </c>
      <c r="I440" s="3">
        <f t="shared" si="112"/>
        <v>0</v>
      </c>
      <c r="J440" s="3">
        <f t="shared" si="112"/>
        <v>0</v>
      </c>
      <c r="K440" s="3">
        <f t="shared" si="112"/>
        <v>0</v>
      </c>
      <c r="L440" s="3">
        <f t="shared" si="112"/>
        <v>0</v>
      </c>
      <c r="M440" s="3">
        <f t="shared" si="112"/>
        <v>0</v>
      </c>
      <c r="N440" s="3">
        <f t="shared" si="112"/>
        <v>0</v>
      </c>
      <c r="O440" s="3">
        <f>+O441</f>
        <v>0</v>
      </c>
    </row>
    <row r="441" spans="1:15" s="11" customFormat="1" x14ac:dyDescent="0.25">
      <c r="A441" s="10"/>
      <c r="B441" s="4" t="s">
        <v>464</v>
      </c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</row>
    <row r="442" spans="1:15" x14ac:dyDescent="0.25">
      <c r="A442" s="35"/>
      <c r="B442" s="33" t="s">
        <v>386</v>
      </c>
      <c r="C442" s="34">
        <f>+C443+C444</f>
        <v>0</v>
      </c>
      <c r="D442" s="34">
        <f t="shared" ref="D442:N442" si="113">+D443+D444</f>
        <v>0</v>
      </c>
      <c r="E442" s="34">
        <f t="shared" si="113"/>
        <v>0</v>
      </c>
      <c r="F442" s="34">
        <f t="shared" si="113"/>
        <v>0</v>
      </c>
      <c r="G442" s="34">
        <f t="shared" si="113"/>
        <v>0</v>
      </c>
      <c r="H442" s="34">
        <f t="shared" si="113"/>
        <v>0</v>
      </c>
      <c r="I442" s="34">
        <f t="shared" si="113"/>
        <v>0</v>
      </c>
      <c r="J442" s="34">
        <f t="shared" si="113"/>
        <v>0</v>
      </c>
      <c r="K442" s="34">
        <f t="shared" si="113"/>
        <v>0</v>
      </c>
      <c r="L442" s="34">
        <f t="shared" si="113"/>
        <v>0</v>
      </c>
      <c r="M442" s="34">
        <f t="shared" si="113"/>
        <v>0</v>
      </c>
      <c r="N442" s="34">
        <f t="shared" si="113"/>
        <v>0</v>
      </c>
      <c r="O442" s="34">
        <f>+O443+O444</f>
        <v>0</v>
      </c>
    </row>
    <row r="443" spans="1:15" s="11" customFormat="1" x14ac:dyDescent="0.25">
      <c r="A443" s="6"/>
      <c r="B443" s="2" t="s">
        <v>387</v>
      </c>
      <c r="C443" s="3">
        <v>0</v>
      </c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s="11" customFormat="1" x14ac:dyDescent="0.25">
      <c r="A444" s="6"/>
      <c r="B444" s="2" t="s">
        <v>388</v>
      </c>
      <c r="C444" s="3">
        <v>0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1:15" s="24" customFormat="1" ht="40.5" x14ac:dyDescent="0.25">
      <c r="A445" s="35"/>
      <c r="B445" s="36" t="s">
        <v>389</v>
      </c>
      <c r="C445" s="37">
        <f t="shared" ref="C445:O445" si="114">+C446+C471+C478+C483+C513</f>
        <v>461700451.14999998</v>
      </c>
      <c r="D445" s="37">
        <f t="shared" si="114"/>
        <v>677762320.33000004</v>
      </c>
      <c r="E445" s="37">
        <f t="shared" si="114"/>
        <v>511918952.69999993</v>
      </c>
      <c r="F445" s="37">
        <f t="shared" si="114"/>
        <v>660272965.62000012</v>
      </c>
      <c r="G445" s="37">
        <f t="shared" si="114"/>
        <v>638427292.07000005</v>
      </c>
      <c r="H445" s="37">
        <f t="shared" si="114"/>
        <v>459337485.21999997</v>
      </c>
      <c r="I445" s="37">
        <f t="shared" si="114"/>
        <v>542745092.24000013</v>
      </c>
      <c r="J445" s="37">
        <f t="shared" si="114"/>
        <v>565504229.04999995</v>
      </c>
      <c r="K445" s="37">
        <f t="shared" si="114"/>
        <v>473759061.36999995</v>
      </c>
      <c r="L445" s="37">
        <f t="shared" si="114"/>
        <v>462003434.78000003</v>
      </c>
      <c r="M445" s="37">
        <f t="shared" si="114"/>
        <v>388838309.04000002</v>
      </c>
      <c r="N445" s="37">
        <f t="shared" si="114"/>
        <v>436545981.87999994</v>
      </c>
      <c r="O445" s="37">
        <f t="shared" si="114"/>
        <v>6278815575.4499998</v>
      </c>
    </row>
    <row r="446" spans="1:15" x14ac:dyDescent="0.25">
      <c r="A446" s="6"/>
      <c r="B446" s="2" t="s">
        <v>390</v>
      </c>
      <c r="C446" s="3">
        <f t="shared" ref="C446:O446" si="115">+C447+C450+C454+C457+C460+C463+C466</f>
        <v>267308739.93000001</v>
      </c>
      <c r="D446" s="3">
        <f t="shared" si="115"/>
        <v>482792333.69000006</v>
      </c>
      <c r="E446" s="3">
        <f t="shared" si="115"/>
        <v>316508264.50999999</v>
      </c>
      <c r="F446" s="3">
        <f t="shared" si="115"/>
        <v>464934468.75000012</v>
      </c>
      <c r="G446" s="3">
        <f t="shared" si="115"/>
        <v>442951682.87000006</v>
      </c>
      <c r="H446" s="3">
        <f t="shared" si="115"/>
        <v>264172947.38999999</v>
      </c>
      <c r="I446" s="3">
        <f t="shared" si="115"/>
        <v>347618311.6500001</v>
      </c>
      <c r="J446" s="3">
        <f t="shared" si="115"/>
        <v>370823072.92000002</v>
      </c>
      <c r="K446" s="3">
        <f t="shared" si="115"/>
        <v>278309538.53999996</v>
      </c>
      <c r="L446" s="3">
        <f t="shared" si="115"/>
        <v>267012410.78000003</v>
      </c>
      <c r="M446" s="3">
        <f t="shared" si="115"/>
        <v>236575911.98000002</v>
      </c>
      <c r="N446" s="3">
        <f t="shared" si="115"/>
        <v>285379425.30999994</v>
      </c>
      <c r="O446" s="3">
        <f t="shared" si="115"/>
        <v>4024387108.3199997</v>
      </c>
    </row>
    <row r="447" spans="1:15" x14ac:dyDescent="0.25">
      <c r="A447" s="6"/>
      <c r="B447" s="4" t="s">
        <v>391</v>
      </c>
      <c r="C447" s="5">
        <f t="shared" ref="C447:O447" si="116">+C448+C449</f>
        <v>230412198.25</v>
      </c>
      <c r="D447" s="5">
        <f t="shared" si="116"/>
        <v>304379795.51999998</v>
      </c>
      <c r="E447" s="5">
        <f t="shared" si="116"/>
        <v>264699258.27000001</v>
      </c>
      <c r="F447" s="5">
        <f t="shared" si="116"/>
        <v>346664521.02000004</v>
      </c>
      <c r="G447" s="5">
        <f t="shared" si="116"/>
        <v>298945788.44</v>
      </c>
      <c r="H447" s="5">
        <f t="shared" si="116"/>
        <v>205833770.03</v>
      </c>
      <c r="I447" s="5">
        <f t="shared" si="116"/>
        <v>257581261.27000001</v>
      </c>
      <c r="J447" s="5">
        <f t="shared" si="116"/>
        <v>244368170</v>
      </c>
      <c r="K447" s="5">
        <f t="shared" si="116"/>
        <v>209329047.75999999</v>
      </c>
      <c r="L447" s="5">
        <f t="shared" si="116"/>
        <v>198405659.76000002</v>
      </c>
      <c r="M447" s="5">
        <f t="shared" si="116"/>
        <v>143106526.31</v>
      </c>
      <c r="N447" s="5">
        <f t="shared" si="116"/>
        <v>209483620.42999998</v>
      </c>
      <c r="O447" s="5">
        <f t="shared" si="116"/>
        <v>2913209617.0599999</v>
      </c>
    </row>
    <row r="448" spans="1:15" x14ac:dyDescent="0.25">
      <c r="A448" s="6">
        <v>2601</v>
      </c>
      <c r="B448" s="7" t="s">
        <v>392</v>
      </c>
      <c r="C448" s="9">
        <v>229989004.72999999</v>
      </c>
      <c r="D448" s="9">
        <v>302480491.31</v>
      </c>
      <c r="E448" s="9">
        <v>261366571.21000001</v>
      </c>
      <c r="F448" s="9">
        <v>343353770.29000002</v>
      </c>
      <c r="G448" s="9">
        <v>295956849.81</v>
      </c>
      <c r="H448" s="9">
        <v>202145769.47999999</v>
      </c>
      <c r="I448" s="9">
        <v>252638918.30000001</v>
      </c>
      <c r="J448" s="9">
        <v>240141424.5</v>
      </c>
      <c r="K448" s="9">
        <v>205081533.88999999</v>
      </c>
      <c r="L448" s="9">
        <v>194271202.96000001</v>
      </c>
      <c r="M448" s="9">
        <v>139244833.66</v>
      </c>
      <c r="N448" s="9">
        <v>205840048.91999999</v>
      </c>
      <c r="O448" s="9">
        <f>SUM(C448:N448)</f>
        <v>2872510419.0599999</v>
      </c>
    </row>
    <row r="449" spans="1:15" x14ac:dyDescent="0.25">
      <c r="A449" s="6">
        <v>2623</v>
      </c>
      <c r="B449" s="7" t="s">
        <v>470</v>
      </c>
      <c r="C449" s="9">
        <v>423193.52</v>
      </c>
      <c r="D449" s="9">
        <v>1899304.21</v>
      </c>
      <c r="E449" s="9">
        <v>3332687.06</v>
      </c>
      <c r="F449" s="9">
        <v>3310750.73</v>
      </c>
      <c r="G449" s="9">
        <v>2988938.63</v>
      </c>
      <c r="H449" s="9">
        <v>3688000.55</v>
      </c>
      <c r="I449" s="9">
        <v>4942342.97</v>
      </c>
      <c r="J449" s="9">
        <v>4226745.5</v>
      </c>
      <c r="K449" s="9">
        <v>4247513.87</v>
      </c>
      <c r="L449" s="9">
        <v>4134456.8</v>
      </c>
      <c r="M449" s="9">
        <v>3861692.65</v>
      </c>
      <c r="N449" s="9">
        <v>3643571.51</v>
      </c>
      <c r="O449" s="9">
        <f>SUM(C449:N449)</f>
        <v>40699198</v>
      </c>
    </row>
    <row r="450" spans="1:15" x14ac:dyDescent="0.25">
      <c r="A450" s="6"/>
      <c r="B450" s="4" t="s">
        <v>393</v>
      </c>
      <c r="C450" s="5">
        <f t="shared" ref="C450:O450" si="117">SUM(C451:C453)</f>
        <v>23558918.18</v>
      </c>
      <c r="D450" s="5">
        <f t="shared" si="117"/>
        <v>33547065.040000003</v>
      </c>
      <c r="E450" s="5">
        <f t="shared" si="117"/>
        <v>27908349.549999997</v>
      </c>
      <c r="F450" s="5">
        <f t="shared" si="117"/>
        <v>40149224.280000001</v>
      </c>
      <c r="G450" s="5">
        <f t="shared" si="117"/>
        <v>38718383.24000001</v>
      </c>
      <c r="H450" s="5">
        <f t="shared" si="117"/>
        <v>20438504.849999998</v>
      </c>
      <c r="I450" s="5">
        <f t="shared" si="117"/>
        <v>36067006.079999998</v>
      </c>
      <c r="J450" s="5">
        <f t="shared" si="117"/>
        <v>26131328.429999996</v>
      </c>
      <c r="K450" s="5">
        <f t="shared" si="117"/>
        <v>22152152.41</v>
      </c>
      <c r="L450" s="5">
        <f t="shared" si="117"/>
        <v>16370749.279999999</v>
      </c>
      <c r="M450" s="5">
        <f t="shared" si="117"/>
        <v>10480539.549999999</v>
      </c>
      <c r="N450" s="5">
        <f t="shared" si="117"/>
        <v>13120539.389999999</v>
      </c>
      <c r="O450" s="5">
        <f t="shared" si="117"/>
        <v>308642760.27999997</v>
      </c>
    </row>
    <row r="451" spans="1:15" x14ac:dyDescent="0.25">
      <c r="A451" s="6">
        <v>2608</v>
      </c>
      <c r="B451" s="7" t="s">
        <v>394</v>
      </c>
      <c r="C451" s="9">
        <v>2554111.35</v>
      </c>
      <c r="D451" s="9">
        <v>3296051.16</v>
      </c>
      <c r="E451" s="9">
        <v>2920546.68</v>
      </c>
      <c r="F451" s="9">
        <v>3692120.58</v>
      </c>
      <c r="G451" s="9">
        <v>3229335.95</v>
      </c>
      <c r="H451" s="9">
        <v>2425010.33</v>
      </c>
      <c r="I451" s="9">
        <v>2990124.6</v>
      </c>
      <c r="J451" s="9">
        <v>2752533.95</v>
      </c>
      <c r="K451" s="9">
        <v>2554223.25</v>
      </c>
      <c r="L451" s="9">
        <v>2281187.0099999998</v>
      </c>
      <c r="M451" s="9">
        <v>2071680.24</v>
      </c>
      <c r="N451" s="9">
        <v>2044025.45</v>
      </c>
      <c r="O451" s="9">
        <f>SUM(C451:N451)</f>
        <v>32810950.549999997</v>
      </c>
    </row>
    <row r="452" spans="1:15" x14ac:dyDescent="0.25">
      <c r="A452" s="6">
        <v>2610</v>
      </c>
      <c r="B452" s="7" t="s">
        <v>395</v>
      </c>
      <c r="C452" s="9">
        <v>20960346.219999999</v>
      </c>
      <c r="D452" s="9">
        <v>30051473.420000002</v>
      </c>
      <c r="E452" s="9">
        <v>24637671.539999999</v>
      </c>
      <c r="F452" s="9">
        <v>36109277</v>
      </c>
      <c r="G452" s="9">
        <v>35175030.090000004</v>
      </c>
      <c r="H452" s="9">
        <v>17626034.039999999</v>
      </c>
      <c r="I452" s="9">
        <v>32557640.079999998</v>
      </c>
      <c r="J452" s="9">
        <v>22934733.579999998</v>
      </c>
      <c r="K452" s="9">
        <v>19151686.34</v>
      </c>
      <c r="L452" s="9">
        <v>13655197.199999999</v>
      </c>
      <c r="M452" s="9">
        <v>8003150.7800000003</v>
      </c>
      <c r="N452" s="9">
        <v>10693721.17</v>
      </c>
      <c r="O452" s="9">
        <f>SUM(C452:N452)</f>
        <v>271555961.45999998</v>
      </c>
    </row>
    <row r="453" spans="1:15" x14ac:dyDescent="0.25">
      <c r="A453" s="6">
        <v>2623</v>
      </c>
      <c r="B453" s="7" t="s">
        <v>471</v>
      </c>
      <c r="C453" s="9">
        <v>44460.61</v>
      </c>
      <c r="D453" s="9">
        <v>199540.46</v>
      </c>
      <c r="E453" s="9">
        <v>350131.33</v>
      </c>
      <c r="F453" s="9">
        <v>347826.7</v>
      </c>
      <c r="G453" s="9">
        <v>314017.2</v>
      </c>
      <c r="H453" s="9">
        <v>387460.48</v>
      </c>
      <c r="I453" s="9">
        <v>519241.4</v>
      </c>
      <c r="J453" s="9">
        <v>444060.9</v>
      </c>
      <c r="K453" s="9">
        <v>446242.82</v>
      </c>
      <c r="L453" s="9">
        <v>434365.07</v>
      </c>
      <c r="M453" s="9">
        <v>405708.53</v>
      </c>
      <c r="N453" s="9">
        <v>382792.77</v>
      </c>
      <c r="O453" s="9">
        <f>SUM(C453:N453)</f>
        <v>4275848.2699999996</v>
      </c>
    </row>
    <row r="454" spans="1:15" x14ac:dyDescent="0.25">
      <c r="A454" s="6"/>
      <c r="B454" s="4" t="s">
        <v>396</v>
      </c>
      <c r="C454" s="5">
        <f t="shared" ref="C454:O454" si="118">+C455+C456</f>
        <v>8440791.9399999995</v>
      </c>
      <c r="D454" s="5">
        <f t="shared" si="118"/>
        <v>44266994.359999999</v>
      </c>
      <c r="E454" s="5">
        <f t="shared" si="118"/>
        <v>7387434.25</v>
      </c>
      <c r="F454" s="5">
        <f t="shared" si="118"/>
        <v>7385602.9699999997</v>
      </c>
      <c r="G454" s="5">
        <f t="shared" si="118"/>
        <v>60291122.859999999</v>
      </c>
      <c r="H454" s="5">
        <f t="shared" si="118"/>
        <v>8501422.1500000004</v>
      </c>
      <c r="I454" s="5">
        <f t="shared" si="118"/>
        <v>2867702.16</v>
      </c>
      <c r="J454" s="5">
        <f t="shared" si="118"/>
        <v>51425230.420000002</v>
      </c>
      <c r="K454" s="5">
        <f t="shared" si="118"/>
        <v>7228789.9199999999</v>
      </c>
      <c r="L454" s="5">
        <f t="shared" si="118"/>
        <v>7849509.9299999997</v>
      </c>
      <c r="M454" s="5">
        <f t="shared" si="118"/>
        <v>38950017.730000004</v>
      </c>
      <c r="N454" s="5">
        <f t="shared" si="118"/>
        <v>7610957.6399999997</v>
      </c>
      <c r="O454" s="5">
        <f t="shared" si="118"/>
        <v>252205576.33000001</v>
      </c>
    </row>
    <row r="455" spans="1:15" x14ac:dyDescent="0.25">
      <c r="A455" s="6">
        <v>2602</v>
      </c>
      <c r="B455" s="7" t="s">
        <v>397</v>
      </c>
      <c r="C455" s="9">
        <v>8405458.1899999995</v>
      </c>
      <c r="D455" s="9">
        <v>44108415.490000002</v>
      </c>
      <c r="E455" s="9">
        <v>7109177.75</v>
      </c>
      <c r="F455" s="9">
        <v>7109178</v>
      </c>
      <c r="G455" s="9">
        <v>60041567</v>
      </c>
      <c r="H455" s="9">
        <v>8193499.4100000001</v>
      </c>
      <c r="I455" s="9">
        <v>2455050.44</v>
      </c>
      <c r="J455" s="9">
        <v>51072326.18</v>
      </c>
      <c r="K455" s="9">
        <v>6874151.6600000001</v>
      </c>
      <c r="L455" s="9">
        <v>7504311.1600000001</v>
      </c>
      <c r="M455" s="9">
        <v>38627592.890000001</v>
      </c>
      <c r="N455" s="9">
        <v>7306744.4199999999</v>
      </c>
      <c r="O455" s="9">
        <f>SUM(C455:N455)</f>
        <v>248807472.59</v>
      </c>
    </row>
    <row r="456" spans="1:15" x14ac:dyDescent="0.25">
      <c r="A456" s="6">
        <v>2623</v>
      </c>
      <c r="B456" s="7" t="s">
        <v>472</v>
      </c>
      <c r="C456" s="9">
        <v>35333.75</v>
      </c>
      <c r="D456" s="9">
        <v>158578.87</v>
      </c>
      <c r="E456" s="9">
        <v>278256.5</v>
      </c>
      <c r="F456" s="9">
        <v>276424.96999999997</v>
      </c>
      <c r="G456" s="9">
        <v>249555.86</v>
      </c>
      <c r="H456" s="9">
        <v>307922.74</v>
      </c>
      <c r="I456" s="9">
        <v>412651.72</v>
      </c>
      <c r="J456" s="9">
        <v>352904.24</v>
      </c>
      <c r="K456" s="9">
        <v>354638.26</v>
      </c>
      <c r="L456" s="9">
        <v>345198.77</v>
      </c>
      <c r="M456" s="9">
        <v>322424.84000000003</v>
      </c>
      <c r="N456" s="9">
        <v>304213.21999999997</v>
      </c>
      <c r="O456" s="9">
        <f>SUM(C456:N456)</f>
        <v>3398103.74</v>
      </c>
    </row>
    <row r="457" spans="1:15" x14ac:dyDescent="0.25">
      <c r="A457" s="6"/>
      <c r="B457" s="4" t="s">
        <v>398</v>
      </c>
      <c r="C457" s="5">
        <f t="shared" ref="C457:O457" si="119">+C458+C459</f>
        <v>1314217.75</v>
      </c>
      <c r="D457" s="5">
        <f t="shared" si="119"/>
        <v>3314155.72</v>
      </c>
      <c r="E457" s="5">
        <f t="shared" si="119"/>
        <v>1180585.8</v>
      </c>
      <c r="F457" s="5">
        <f t="shared" si="119"/>
        <v>1363064.3499999999</v>
      </c>
      <c r="G457" s="5">
        <f t="shared" si="119"/>
        <v>1330497.05</v>
      </c>
      <c r="H457" s="5">
        <f t="shared" si="119"/>
        <v>1358562.06</v>
      </c>
      <c r="I457" s="5">
        <f t="shared" si="119"/>
        <v>1173812.68</v>
      </c>
      <c r="J457" s="5">
        <f t="shared" si="119"/>
        <v>1466544.13</v>
      </c>
      <c r="K457" s="5">
        <f t="shared" si="119"/>
        <v>1539135.71</v>
      </c>
      <c r="L457" s="5">
        <f t="shared" si="119"/>
        <v>1618314.44</v>
      </c>
      <c r="M457" s="5">
        <f t="shared" si="119"/>
        <v>1618642.63</v>
      </c>
      <c r="N457" s="5">
        <f t="shared" si="119"/>
        <v>1521149.5699999998</v>
      </c>
      <c r="O457" s="5">
        <f t="shared" si="119"/>
        <v>18798681.890000001</v>
      </c>
    </row>
    <row r="458" spans="1:15" x14ac:dyDescent="0.25">
      <c r="A458" s="6">
        <v>2606</v>
      </c>
      <c r="B458" s="7" t="s">
        <v>399</v>
      </c>
      <c r="C458" s="9">
        <v>1311125.47</v>
      </c>
      <c r="D458" s="9">
        <v>3300277.47</v>
      </c>
      <c r="E458" s="9">
        <v>1156233.79</v>
      </c>
      <c r="F458" s="9">
        <v>1338872.6299999999</v>
      </c>
      <c r="G458" s="9">
        <v>1308656.82</v>
      </c>
      <c r="H458" s="9">
        <v>1331613.77</v>
      </c>
      <c r="I458" s="9">
        <v>1137698.8799999999</v>
      </c>
      <c r="J458" s="9">
        <v>1435659.22</v>
      </c>
      <c r="K458" s="9">
        <v>1508099.04</v>
      </c>
      <c r="L458" s="9">
        <v>1588103.88</v>
      </c>
      <c r="M458" s="9">
        <v>1590425.17</v>
      </c>
      <c r="N458" s="9">
        <v>1494525.92</v>
      </c>
      <c r="O458" s="9">
        <f>SUM(C458:N458)</f>
        <v>18501292.060000002</v>
      </c>
    </row>
    <row r="459" spans="1:15" x14ac:dyDescent="0.25">
      <c r="A459" s="6">
        <v>2623</v>
      </c>
      <c r="B459" s="7" t="s">
        <v>473</v>
      </c>
      <c r="C459" s="9">
        <v>3092.28</v>
      </c>
      <c r="D459" s="9">
        <v>13878.25</v>
      </c>
      <c r="E459" s="9">
        <v>24352.01</v>
      </c>
      <c r="F459" s="9">
        <v>24191.72</v>
      </c>
      <c r="G459" s="9">
        <v>21840.23</v>
      </c>
      <c r="H459" s="9">
        <v>26948.29</v>
      </c>
      <c r="I459" s="9">
        <v>36113.800000000003</v>
      </c>
      <c r="J459" s="9">
        <v>30884.91</v>
      </c>
      <c r="K459" s="9">
        <v>31036.67</v>
      </c>
      <c r="L459" s="9">
        <v>30210.560000000001</v>
      </c>
      <c r="M459" s="9">
        <v>28217.46</v>
      </c>
      <c r="N459" s="9">
        <v>26623.65</v>
      </c>
      <c r="O459" s="9">
        <f>SUM(C459:N459)</f>
        <v>297389.83000000007</v>
      </c>
    </row>
    <row r="460" spans="1:15" x14ac:dyDescent="0.25">
      <c r="A460" s="6"/>
      <c r="B460" s="4" t="s">
        <v>400</v>
      </c>
      <c r="C460" s="5">
        <f t="shared" ref="C460:O460" si="120">+C461+C462</f>
        <v>3507086.37</v>
      </c>
      <c r="D460" s="5">
        <f t="shared" si="120"/>
        <v>3788098.27</v>
      </c>
      <c r="E460" s="5">
        <f t="shared" si="120"/>
        <v>3178543.31</v>
      </c>
      <c r="F460" s="5">
        <f t="shared" si="120"/>
        <v>3093050.7399999998</v>
      </c>
      <c r="G460" s="5">
        <f t="shared" si="120"/>
        <v>3073055.1599999997</v>
      </c>
      <c r="H460" s="5">
        <f t="shared" si="120"/>
        <v>3784222.98</v>
      </c>
      <c r="I460" s="5">
        <f t="shared" si="120"/>
        <v>3823692.6</v>
      </c>
      <c r="J460" s="5">
        <f t="shared" si="120"/>
        <v>3583536.96</v>
      </c>
      <c r="K460" s="5">
        <f t="shared" si="120"/>
        <v>3735061.59</v>
      </c>
      <c r="L460" s="5">
        <f t="shared" si="120"/>
        <v>3622036.69</v>
      </c>
      <c r="M460" s="5">
        <f t="shared" si="120"/>
        <v>3457064.35</v>
      </c>
      <c r="N460" s="5">
        <f t="shared" si="120"/>
        <v>4477609.62</v>
      </c>
      <c r="O460" s="5">
        <f t="shared" si="120"/>
        <v>43123058.640000015</v>
      </c>
    </row>
    <row r="461" spans="1:15" x14ac:dyDescent="0.25">
      <c r="A461" s="6">
        <v>2603</v>
      </c>
      <c r="B461" s="7" t="s">
        <v>400</v>
      </c>
      <c r="C461" s="9">
        <v>3499635.37</v>
      </c>
      <c r="D461" s="9">
        <v>3754657.96</v>
      </c>
      <c r="E461" s="9">
        <v>3119865.98</v>
      </c>
      <c r="F461" s="9">
        <v>3034759.63</v>
      </c>
      <c r="G461" s="9">
        <v>3020430.07</v>
      </c>
      <c r="H461" s="9">
        <v>3719289.78</v>
      </c>
      <c r="I461" s="9">
        <v>3736674.68</v>
      </c>
      <c r="J461" s="9">
        <v>3509118.29</v>
      </c>
      <c r="K461" s="9">
        <v>3660277.26</v>
      </c>
      <c r="L461" s="9">
        <v>3549242.91</v>
      </c>
      <c r="M461" s="9">
        <v>3389073.02</v>
      </c>
      <c r="N461" s="9">
        <v>4413458.67</v>
      </c>
      <c r="O461" s="9">
        <f>SUM(C461:N461)</f>
        <v>42406483.620000012</v>
      </c>
    </row>
    <row r="462" spans="1:15" x14ac:dyDescent="0.25">
      <c r="A462" s="6">
        <v>2623</v>
      </c>
      <c r="B462" s="7" t="s">
        <v>474</v>
      </c>
      <c r="C462" s="9">
        <v>7451</v>
      </c>
      <c r="D462" s="9">
        <v>33440.31</v>
      </c>
      <c r="E462" s="9">
        <v>58677.33</v>
      </c>
      <c r="F462" s="9">
        <v>58291.11</v>
      </c>
      <c r="G462" s="9">
        <v>52625.09</v>
      </c>
      <c r="H462" s="9">
        <v>64933.2</v>
      </c>
      <c r="I462" s="9">
        <v>87017.919999999998</v>
      </c>
      <c r="J462" s="9">
        <v>74418.67</v>
      </c>
      <c r="K462" s="9">
        <v>74784.33</v>
      </c>
      <c r="L462" s="9">
        <v>72793.78</v>
      </c>
      <c r="M462" s="9">
        <v>67991.33</v>
      </c>
      <c r="N462" s="9">
        <v>64150.95</v>
      </c>
      <c r="O462" s="9">
        <f>SUM(C462:N462)</f>
        <v>716575.0199999999</v>
      </c>
    </row>
    <row r="463" spans="1:15" x14ac:dyDescent="0.25">
      <c r="A463" s="6"/>
      <c r="B463" s="4" t="s">
        <v>401</v>
      </c>
      <c r="C463" s="5">
        <f t="shared" ref="C463:O463" si="121">+C464+C465</f>
        <v>75527.44</v>
      </c>
      <c r="D463" s="5">
        <f t="shared" si="121"/>
        <v>93496224.780000001</v>
      </c>
      <c r="E463" s="5">
        <f t="shared" si="121"/>
        <v>12154093.33</v>
      </c>
      <c r="F463" s="5">
        <f t="shared" si="121"/>
        <v>66279005.389999993</v>
      </c>
      <c r="G463" s="5">
        <f t="shared" si="121"/>
        <v>40592836.120000005</v>
      </c>
      <c r="H463" s="5">
        <f t="shared" si="121"/>
        <v>24256465.32</v>
      </c>
      <c r="I463" s="5">
        <f t="shared" si="121"/>
        <v>46104836.859999999</v>
      </c>
      <c r="J463" s="5">
        <f t="shared" si="121"/>
        <v>43848262.979999997</v>
      </c>
      <c r="K463" s="5">
        <f t="shared" si="121"/>
        <v>34325351.149999999</v>
      </c>
      <c r="L463" s="5">
        <f t="shared" si="121"/>
        <v>39146140.68</v>
      </c>
      <c r="M463" s="5">
        <f t="shared" si="121"/>
        <v>38963121.410000004</v>
      </c>
      <c r="N463" s="5">
        <f t="shared" si="121"/>
        <v>49165548.659999996</v>
      </c>
      <c r="O463" s="5">
        <f t="shared" si="121"/>
        <v>488407414.12</v>
      </c>
    </row>
    <row r="464" spans="1:15" x14ac:dyDescent="0.25">
      <c r="A464" s="6">
        <v>2609</v>
      </c>
      <c r="B464" s="7" t="s">
        <v>401</v>
      </c>
      <c r="C464" s="9">
        <v>0</v>
      </c>
      <c r="D464" s="9">
        <v>93157255.540000007</v>
      </c>
      <c r="E464" s="9">
        <v>11559307.939999999</v>
      </c>
      <c r="F464" s="9">
        <v>65688134.979999997</v>
      </c>
      <c r="G464" s="9">
        <v>40059399.590000004</v>
      </c>
      <c r="H464" s="9">
        <v>23598267.059999999</v>
      </c>
      <c r="I464" s="9">
        <v>45222775.829999998</v>
      </c>
      <c r="J464" s="9">
        <v>43093914.789999999</v>
      </c>
      <c r="K464" s="9">
        <v>33567296.420000002</v>
      </c>
      <c r="L464" s="9">
        <v>38408263.270000003</v>
      </c>
      <c r="M464" s="9">
        <v>38273924.280000001</v>
      </c>
      <c r="N464" s="9">
        <v>48515279.659999996</v>
      </c>
      <c r="O464" s="9">
        <f>SUM(C464:N464)</f>
        <v>481143819.36000001</v>
      </c>
    </row>
    <row r="465" spans="1:15" x14ac:dyDescent="0.25">
      <c r="A465" s="6">
        <v>2623</v>
      </c>
      <c r="B465" s="7" t="s">
        <v>475</v>
      </c>
      <c r="C465" s="9">
        <v>75527.44</v>
      </c>
      <c r="D465" s="9">
        <v>338969.24</v>
      </c>
      <c r="E465" s="9">
        <v>594785.39</v>
      </c>
      <c r="F465" s="9">
        <v>590870.41</v>
      </c>
      <c r="G465" s="9">
        <v>533436.53</v>
      </c>
      <c r="H465" s="9">
        <v>658198.26</v>
      </c>
      <c r="I465" s="9">
        <v>882061.03</v>
      </c>
      <c r="J465" s="9">
        <v>754348.19</v>
      </c>
      <c r="K465" s="9">
        <v>758054.73</v>
      </c>
      <c r="L465" s="9">
        <v>737877.41</v>
      </c>
      <c r="M465" s="9">
        <v>689197.13</v>
      </c>
      <c r="N465" s="9">
        <v>650269</v>
      </c>
      <c r="O465" s="9">
        <f>SUM(C465:N465)</f>
        <v>7263594.7600000007</v>
      </c>
    </row>
    <row r="466" spans="1:15" x14ac:dyDescent="0.25">
      <c r="A466" s="6"/>
      <c r="B466" s="4" t="s">
        <v>402</v>
      </c>
      <c r="C466" s="5">
        <f t="shared" ref="C466:N466" si="122">SUM(C467:C470)</f>
        <v>0</v>
      </c>
      <c r="D466" s="5">
        <f t="shared" si="122"/>
        <v>0</v>
      </c>
      <c r="E466" s="5">
        <f t="shared" si="122"/>
        <v>0</v>
      </c>
      <c r="F466" s="5">
        <f t="shared" si="122"/>
        <v>0</v>
      </c>
      <c r="G466" s="5">
        <f t="shared" si="122"/>
        <v>0</v>
      </c>
      <c r="H466" s="5">
        <f t="shared" si="122"/>
        <v>0</v>
      </c>
      <c r="I466" s="5">
        <f t="shared" si="122"/>
        <v>0</v>
      </c>
      <c r="J466" s="5">
        <f t="shared" si="122"/>
        <v>0</v>
      </c>
      <c r="K466" s="5">
        <f t="shared" si="122"/>
        <v>0</v>
      </c>
      <c r="L466" s="5">
        <f t="shared" si="122"/>
        <v>0</v>
      </c>
      <c r="M466" s="5">
        <f t="shared" si="122"/>
        <v>0</v>
      </c>
      <c r="N466" s="5">
        <f t="shared" si="122"/>
        <v>0</v>
      </c>
      <c r="O466" s="5">
        <f>SUM(O467:O470)</f>
        <v>0</v>
      </c>
    </row>
    <row r="467" spans="1:15" x14ac:dyDescent="0.25">
      <c r="A467" s="6">
        <v>2611</v>
      </c>
      <c r="B467" s="7" t="s">
        <v>403</v>
      </c>
      <c r="C467" s="9">
        <v>0</v>
      </c>
      <c r="D467" s="9">
        <v>0</v>
      </c>
      <c r="E467" s="9">
        <v>0</v>
      </c>
      <c r="F467" s="9">
        <v>0</v>
      </c>
      <c r="G467" s="9">
        <v>0</v>
      </c>
      <c r="H467" s="9">
        <v>0</v>
      </c>
      <c r="I467" s="9">
        <v>0</v>
      </c>
      <c r="J467" s="9">
        <v>0</v>
      </c>
      <c r="K467" s="9">
        <v>0</v>
      </c>
      <c r="L467" s="9">
        <v>0</v>
      </c>
      <c r="M467" s="9">
        <v>0</v>
      </c>
      <c r="N467" s="9">
        <v>0</v>
      </c>
      <c r="O467" s="9">
        <f>SUM(C467:N467)</f>
        <v>0</v>
      </c>
    </row>
    <row r="468" spans="1:15" x14ac:dyDescent="0.25">
      <c r="A468" s="6">
        <v>2612</v>
      </c>
      <c r="B468" s="7" t="s">
        <v>404</v>
      </c>
      <c r="C468" s="9">
        <v>0</v>
      </c>
      <c r="D468" s="9">
        <v>0</v>
      </c>
      <c r="E468" s="9">
        <v>0</v>
      </c>
      <c r="F468" s="9">
        <v>0</v>
      </c>
      <c r="G468" s="9">
        <v>0</v>
      </c>
      <c r="H468" s="9">
        <v>0</v>
      </c>
      <c r="I468" s="9">
        <v>0</v>
      </c>
      <c r="J468" s="9">
        <v>0</v>
      </c>
      <c r="K468" s="9">
        <v>0</v>
      </c>
      <c r="L468" s="9">
        <v>0</v>
      </c>
      <c r="M468" s="9">
        <v>0</v>
      </c>
      <c r="N468" s="9">
        <v>0</v>
      </c>
      <c r="O468" s="9">
        <f>SUM(C468:N468)</f>
        <v>0</v>
      </c>
    </row>
    <row r="469" spans="1:15" x14ac:dyDescent="0.25">
      <c r="A469" s="6">
        <v>2613</v>
      </c>
      <c r="B469" s="7" t="s">
        <v>405</v>
      </c>
      <c r="C469" s="9">
        <v>0</v>
      </c>
      <c r="D469" s="9">
        <v>0</v>
      </c>
      <c r="E469" s="9">
        <v>0</v>
      </c>
      <c r="F469" s="9">
        <v>0</v>
      </c>
      <c r="G469" s="9">
        <v>0</v>
      </c>
      <c r="H469" s="9">
        <v>0</v>
      </c>
      <c r="I469" s="9">
        <v>0</v>
      </c>
      <c r="J469" s="9">
        <v>0</v>
      </c>
      <c r="K469" s="9">
        <v>0</v>
      </c>
      <c r="L469" s="9">
        <v>0</v>
      </c>
      <c r="M469" s="9">
        <v>0</v>
      </c>
      <c r="N469" s="9">
        <v>0</v>
      </c>
      <c r="O469" s="9">
        <f>SUM(C469:N469)</f>
        <v>0</v>
      </c>
    </row>
    <row r="470" spans="1:15" x14ac:dyDescent="0.25">
      <c r="A470" s="6">
        <v>2614</v>
      </c>
      <c r="B470" s="7" t="s">
        <v>406</v>
      </c>
      <c r="C470" s="9">
        <v>0</v>
      </c>
      <c r="D470" s="9">
        <v>0</v>
      </c>
      <c r="E470" s="9">
        <v>0</v>
      </c>
      <c r="F470" s="9">
        <v>0</v>
      </c>
      <c r="G470" s="9">
        <v>0</v>
      </c>
      <c r="H470" s="9">
        <v>0</v>
      </c>
      <c r="I470" s="9">
        <v>0</v>
      </c>
      <c r="J470" s="9">
        <v>0</v>
      </c>
      <c r="K470" s="9">
        <v>0</v>
      </c>
      <c r="L470" s="9">
        <v>0</v>
      </c>
      <c r="M470" s="9">
        <v>0</v>
      </c>
      <c r="N470" s="9">
        <v>0</v>
      </c>
      <c r="O470" s="9">
        <f>SUM(C470:N470)</f>
        <v>0</v>
      </c>
    </row>
    <row r="471" spans="1:15" x14ac:dyDescent="0.25">
      <c r="A471" s="6"/>
      <c r="B471" s="2" t="s">
        <v>407</v>
      </c>
      <c r="C471" s="3">
        <f t="shared" ref="C471:O471" si="123">+C472+C475</f>
        <v>189061726.69</v>
      </c>
      <c r="D471" s="3">
        <f t="shared" si="123"/>
        <v>190369366.34</v>
      </c>
      <c r="E471" s="3">
        <f t="shared" si="123"/>
        <v>190982639.16999999</v>
      </c>
      <c r="F471" s="3">
        <f t="shared" si="123"/>
        <v>190854792.71000001</v>
      </c>
      <c r="G471" s="3">
        <f t="shared" si="123"/>
        <v>190887241.72999999</v>
      </c>
      <c r="H471" s="3">
        <f t="shared" si="123"/>
        <v>190996522.94999999</v>
      </c>
      <c r="I471" s="3">
        <f t="shared" si="123"/>
        <v>190984923.77000001</v>
      </c>
      <c r="J471" s="3">
        <f t="shared" si="123"/>
        <v>190976209.32000002</v>
      </c>
      <c r="K471" s="3">
        <f t="shared" si="123"/>
        <v>190713863.40000001</v>
      </c>
      <c r="L471" s="3">
        <f t="shared" si="123"/>
        <v>190429881.75999999</v>
      </c>
      <c r="M471" s="3">
        <f t="shared" si="123"/>
        <v>146313391.92000002</v>
      </c>
      <c r="N471" s="3">
        <f t="shared" si="123"/>
        <v>146106385.86999997</v>
      </c>
      <c r="O471" s="3">
        <f t="shared" si="123"/>
        <v>2198676945.6300001</v>
      </c>
    </row>
    <row r="472" spans="1:15" x14ac:dyDescent="0.25">
      <c r="A472" s="6"/>
      <c r="B472" s="4" t="s">
        <v>408</v>
      </c>
      <c r="C472" s="5">
        <f t="shared" ref="C472:O472" si="124">SUM(C473:C474)</f>
        <v>43805916.469999999</v>
      </c>
      <c r="D472" s="5">
        <f t="shared" si="124"/>
        <v>44257165.550000004</v>
      </c>
      <c r="E472" s="5">
        <f t="shared" si="124"/>
        <v>44604606.130000003</v>
      </c>
      <c r="F472" s="5">
        <f t="shared" si="124"/>
        <v>44516881.75</v>
      </c>
      <c r="G472" s="5">
        <f t="shared" si="124"/>
        <v>44541395.82</v>
      </c>
      <c r="H472" s="5">
        <f t="shared" si="124"/>
        <v>44729309.109999999</v>
      </c>
      <c r="I472" s="5">
        <f t="shared" si="124"/>
        <v>44801870.649999999</v>
      </c>
      <c r="J472" s="5">
        <f t="shared" si="124"/>
        <v>44823966.520000003</v>
      </c>
      <c r="K472" s="5">
        <f t="shared" si="124"/>
        <v>44661543.810000002</v>
      </c>
      <c r="L472" s="5">
        <f t="shared" si="124"/>
        <v>44483424.980000004</v>
      </c>
      <c r="M472" s="5">
        <f t="shared" si="124"/>
        <v>505878.75</v>
      </c>
      <c r="N472" s="5">
        <f t="shared" si="124"/>
        <v>332075.67</v>
      </c>
      <c r="O472" s="5">
        <f t="shared" si="124"/>
        <v>446064035.20999998</v>
      </c>
    </row>
    <row r="473" spans="1:15" x14ac:dyDescent="0.25">
      <c r="A473" s="6">
        <v>2701</v>
      </c>
      <c r="B473" s="7" t="s">
        <v>408</v>
      </c>
      <c r="C473" s="9">
        <v>43769985.030000001</v>
      </c>
      <c r="D473" s="9">
        <v>43769985.030000001</v>
      </c>
      <c r="E473" s="9">
        <v>43769985.030000001</v>
      </c>
      <c r="F473" s="9">
        <v>43769985.030000001</v>
      </c>
      <c r="G473" s="9">
        <v>43769985.030000001</v>
      </c>
      <c r="H473" s="9">
        <v>43769985.030000001</v>
      </c>
      <c r="I473" s="9">
        <v>43769985.030000001</v>
      </c>
      <c r="J473" s="9">
        <v>43769985.030000001</v>
      </c>
      <c r="K473" s="9">
        <v>43769985.030000001</v>
      </c>
      <c r="L473" s="9">
        <v>43769985.030000001</v>
      </c>
      <c r="M473" s="9">
        <v>0</v>
      </c>
      <c r="N473" s="9">
        <v>0</v>
      </c>
      <c r="O473" s="9">
        <f>SUM(C473:N473)</f>
        <v>437699850.29999995</v>
      </c>
    </row>
    <row r="474" spans="1:15" x14ac:dyDescent="0.25">
      <c r="A474" s="6">
        <v>2702</v>
      </c>
      <c r="B474" s="7" t="s">
        <v>465</v>
      </c>
      <c r="C474" s="9">
        <v>35931.440000000002</v>
      </c>
      <c r="D474" s="9">
        <v>487180.52</v>
      </c>
      <c r="E474" s="9">
        <v>834621.1</v>
      </c>
      <c r="F474" s="9">
        <v>746896.72</v>
      </c>
      <c r="G474" s="9">
        <v>771410.79</v>
      </c>
      <c r="H474" s="9">
        <v>959324.08</v>
      </c>
      <c r="I474" s="9">
        <v>1031885.62</v>
      </c>
      <c r="J474" s="9">
        <v>1053981.49</v>
      </c>
      <c r="K474" s="9">
        <v>891558.78</v>
      </c>
      <c r="L474" s="9">
        <v>713439.95</v>
      </c>
      <c r="M474" s="9">
        <v>505878.75</v>
      </c>
      <c r="N474" s="9">
        <v>332075.67</v>
      </c>
      <c r="O474" s="9">
        <f>SUM(C474:N474)</f>
        <v>8364184.9100000011</v>
      </c>
    </row>
    <row r="475" spans="1:15" x14ac:dyDescent="0.25">
      <c r="A475" s="6"/>
      <c r="B475" s="4" t="s">
        <v>409</v>
      </c>
      <c r="C475" s="5">
        <f t="shared" ref="C475:O475" si="125">SUM(C476:C477)</f>
        <v>145255810.22</v>
      </c>
      <c r="D475" s="5">
        <f t="shared" si="125"/>
        <v>146112200.78999999</v>
      </c>
      <c r="E475" s="5">
        <f t="shared" si="125"/>
        <v>146378033.03999999</v>
      </c>
      <c r="F475" s="5">
        <f t="shared" si="125"/>
        <v>146337910.96000001</v>
      </c>
      <c r="G475" s="5">
        <f t="shared" si="125"/>
        <v>146345845.91</v>
      </c>
      <c r="H475" s="5">
        <f t="shared" si="125"/>
        <v>146267213.84</v>
      </c>
      <c r="I475" s="5">
        <f t="shared" si="125"/>
        <v>146183053.12</v>
      </c>
      <c r="J475" s="5">
        <f t="shared" si="125"/>
        <v>146152242.80000001</v>
      </c>
      <c r="K475" s="5">
        <f t="shared" si="125"/>
        <v>146052319.59</v>
      </c>
      <c r="L475" s="5">
        <f t="shared" si="125"/>
        <v>145946456.78</v>
      </c>
      <c r="M475" s="5">
        <f t="shared" si="125"/>
        <v>145807513.17000002</v>
      </c>
      <c r="N475" s="5">
        <f t="shared" si="125"/>
        <v>145774310.19999999</v>
      </c>
      <c r="O475" s="5">
        <f t="shared" si="125"/>
        <v>1752612910.4200003</v>
      </c>
    </row>
    <row r="476" spans="1:15" x14ac:dyDescent="0.25">
      <c r="A476" s="6">
        <v>2703</v>
      </c>
      <c r="B476" s="7" t="s">
        <v>409</v>
      </c>
      <c r="C476" s="9">
        <v>145219367.62</v>
      </c>
      <c r="D476" s="9">
        <v>145219367.62</v>
      </c>
      <c r="E476" s="9">
        <v>145219367.62</v>
      </c>
      <c r="F476" s="9">
        <v>145219367.62</v>
      </c>
      <c r="G476" s="9">
        <v>145219367.62</v>
      </c>
      <c r="H476" s="9">
        <v>145219367.62</v>
      </c>
      <c r="I476" s="9">
        <v>145219367.62</v>
      </c>
      <c r="J476" s="9">
        <v>145219367.62</v>
      </c>
      <c r="K476" s="9">
        <v>145219367.61000001</v>
      </c>
      <c r="L476" s="9">
        <v>145219367.61000001</v>
      </c>
      <c r="M476" s="9">
        <v>145219367.61000001</v>
      </c>
      <c r="N476" s="9">
        <v>145219364.56</v>
      </c>
      <c r="O476" s="9">
        <f>SUM(C476:N476)</f>
        <v>1742632408.3500004</v>
      </c>
    </row>
    <row r="477" spans="1:15" x14ac:dyDescent="0.25">
      <c r="A477" s="6">
        <v>2704</v>
      </c>
      <c r="B477" s="7" t="s">
        <v>466</v>
      </c>
      <c r="C477" s="9">
        <v>36442.6</v>
      </c>
      <c r="D477" s="9">
        <v>892833.17</v>
      </c>
      <c r="E477" s="9">
        <v>1158665.42</v>
      </c>
      <c r="F477" s="9">
        <v>1118543.3400000001</v>
      </c>
      <c r="G477" s="9">
        <v>1126478.29</v>
      </c>
      <c r="H477" s="9">
        <v>1047846.22</v>
      </c>
      <c r="I477" s="9">
        <v>963685.5</v>
      </c>
      <c r="J477" s="9">
        <v>932875.18</v>
      </c>
      <c r="K477" s="9">
        <v>832951.98</v>
      </c>
      <c r="L477" s="9">
        <v>727089.17</v>
      </c>
      <c r="M477" s="9">
        <v>588145.56000000006</v>
      </c>
      <c r="N477" s="9">
        <v>554945.64</v>
      </c>
      <c r="O477" s="9">
        <f>SUM(C477:N477)</f>
        <v>9980502.0700000003</v>
      </c>
    </row>
    <row r="478" spans="1:15" x14ac:dyDescent="0.25">
      <c r="A478" s="6"/>
      <c r="B478" s="2" t="s">
        <v>410</v>
      </c>
      <c r="C478" s="3">
        <f>+C479+C481</f>
        <v>0</v>
      </c>
      <c r="D478" s="3">
        <f t="shared" ref="D478:O478" si="126">+D479+D481</f>
        <v>0</v>
      </c>
      <c r="E478" s="3">
        <f t="shared" si="126"/>
        <v>0</v>
      </c>
      <c r="F478" s="3">
        <f t="shared" si="126"/>
        <v>0</v>
      </c>
      <c r="G478" s="3">
        <f t="shared" si="126"/>
        <v>0</v>
      </c>
      <c r="H478" s="3">
        <f t="shared" si="126"/>
        <v>0</v>
      </c>
      <c r="I478" s="3">
        <f t="shared" si="126"/>
        <v>0</v>
      </c>
      <c r="J478" s="3">
        <f t="shared" si="126"/>
        <v>0</v>
      </c>
      <c r="K478" s="3">
        <f t="shared" si="126"/>
        <v>0</v>
      </c>
      <c r="L478" s="3">
        <f t="shared" si="126"/>
        <v>0</v>
      </c>
      <c r="M478" s="3">
        <f t="shared" si="126"/>
        <v>0</v>
      </c>
      <c r="N478" s="3">
        <f t="shared" si="126"/>
        <v>0</v>
      </c>
      <c r="O478" s="3">
        <f t="shared" si="126"/>
        <v>0</v>
      </c>
    </row>
    <row r="479" spans="1:15" x14ac:dyDescent="0.25">
      <c r="A479" s="6"/>
      <c r="B479" s="4" t="s">
        <v>411</v>
      </c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>
        <f>SUM(O480:O480)</f>
        <v>0</v>
      </c>
    </row>
    <row r="480" spans="1:15" x14ac:dyDescent="0.25">
      <c r="A480" s="6">
        <v>2801</v>
      </c>
      <c r="B480" s="7" t="s">
        <v>411</v>
      </c>
      <c r="C480" s="9">
        <v>0</v>
      </c>
      <c r="D480" s="9">
        <v>0</v>
      </c>
      <c r="E480" s="9">
        <v>0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f>SUM(C480:N480)</f>
        <v>0</v>
      </c>
    </row>
    <row r="481" spans="1:15" x14ac:dyDescent="0.25">
      <c r="A481" s="6"/>
      <c r="B481" s="4" t="s">
        <v>412</v>
      </c>
      <c r="C481" s="5">
        <f t="shared" ref="C481:N481" si="127">SUM(C482:C482)</f>
        <v>0</v>
      </c>
      <c r="D481" s="5">
        <f t="shared" si="127"/>
        <v>0</v>
      </c>
      <c r="E481" s="5">
        <f t="shared" si="127"/>
        <v>0</v>
      </c>
      <c r="F481" s="5">
        <f t="shared" si="127"/>
        <v>0</v>
      </c>
      <c r="G481" s="5">
        <f t="shared" si="127"/>
        <v>0</v>
      </c>
      <c r="H481" s="5">
        <f t="shared" si="127"/>
        <v>0</v>
      </c>
      <c r="I481" s="5">
        <f t="shared" si="127"/>
        <v>0</v>
      </c>
      <c r="J481" s="5">
        <f t="shared" si="127"/>
        <v>0</v>
      </c>
      <c r="K481" s="5">
        <f t="shared" si="127"/>
        <v>0</v>
      </c>
      <c r="L481" s="5">
        <f t="shared" si="127"/>
        <v>0</v>
      </c>
      <c r="M481" s="5">
        <f t="shared" si="127"/>
        <v>0</v>
      </c>
      <c r="N481" s="5">
        <f t="shared" si="127"/>
        <v>0</v>
      </c>
      <c r="O481" s="5">
        <f>SUM(O482:O482)</f>
        <v>0</v>
      </c>
    </row>
    <row r="482" spans="1:15" x14ac:dyDescent="0.25">
      <c r="A482" s="6">
        <v>2802</v>
      </c>
      <c r="B482" s="7" t="s">
        <v>413</v>
      </c>
      <c r="C482" s="9">
        <v>0</v>
      </c>
      <c r="D482" s="9">
        <v>0</v>
      </c>
      <c r="E482" s="9">
        <v>0</v>
      </c>
      <c r="F482" s="9">
        <v>0</v>
      </c>
      <c r="G482" s="9">
        <v>0</v>
      </c>
      <c r="H482" s="9">
        <v>0</v>
      </c>
      <c r="I482" s="9">
        <v>0</v>
      </c>
      <c r="J482" s="9">
        <v>0</v>
      </c>
      <c r="K482" s="9">
        <v>0</v>
      </c>
      <c r="L482" s="9">
        <v>0</v>
      </c>
      <c r="M482" s="9">
        <v>0</v>
      </c>
      <c r="N482" s="9">
        <v>0</v>
      </c>
      <c r="O482" s="9">
        <f>SUM(C482:N482)</f>
        <v>0</v>
      </c>
    </row>
    <row r="483" spans="1:15" x14ac:dyDescent="0.25">
      <c r="A483" s="6"/>
      <c r="B483" s="2" t="s">
        <v>414</v>
      </c>
      <c r="C483" s="3">
        <f t="shared" ref="C483:O483" si="128">+C485+C488+C491+C493+C496+C498</f>
        <v>5329984.5299999993</v>
      </c>
      <c r="D483" s="3">
        <f t="shared" si="128"/>
        <v>4600620.3</v>
      </c>
      <c r="E483" s="3">
        <f t="shared" si="128"/>
        <v>4428049.0200000005</v>
      </c>
      <c r="F483" s="3">
        <f t="shared" si="128"/>
        <v>4483704.16</v>
      </c>
      <c r="G483" s="3">
        <f t="shared" si="128"/>
        <v>4588367.4700000007</v>
      </c>
      <c r="H483" s="3">
        <f t="shared" si="128"/>
        <v>4168014.88</v>
      </c>
      <c r="I483" s="3">
        <f t="shared" si="128"/>
        <v>4141856.8200000003</v>
      </c>
      <c r="J483" s="3">
        <f t="shared" si="128"/>
        <v>3704946.8100000005</v>
      </c>
      <c r="K483" s="3">
        <f t="shared" si="128"/>
        <v>4735659.43</v>
      </c>
      <c r="L483" s="3">
        <f t="shared" si="128"/>
        <v>4561142.24</v>
      </c>
      <c r="M483" s="3">
        <f t="shared" si="128"/>
        <v>5949005.1399999997</v>
      </c>
      <c r="N483" s="3">
        <f t="shared" si="128"/>
        <v>5060170.7</v>
      </c>
      <c r="O483" s="3">
        <f t="shared" si="128"/>
        <v>55751521.500000007</v>
      </c>
    </row>
    <row r="484" spans="1:15" x14ac:dyDescent="0.25">
      <c r="A484" s="6"/>
      <c r="B484" s="31" t="s">
        <v>415</v>
      </c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</row>
    <row r="485" spans="1:15" x14ac:dyDescent="0.25">
      <c r="A485" s="6"/>
      <c r="B485" s="4" t="s">
        <v>416</v>
      </c>
      <c r="C485" s="5">
        <f t="shared" ref="C485:N485" si="129">SUM(C486:C487)</f>
        <v>0</v>
      </c>
      <c r="D485" s="5">
        <f t="shared" si="129"/>
        <v>0</v>
      </c>
      <c r="E485" s="5">
        <f t="shared" si="129"/>
        <v>0</v>
      </c>
      <c r="F485" s="5">
        <f t="shared" si="129"/>
        <v>0</v>
      </c>
      <c r="G485" s="5">
        <f t="shared" si="129"/>
        <v>0</v>
      </c>
      <c r="H485" s="5">
        <f t="shared" si="129"/>
        <v>0</v>
      </c>
      <c r="I485" s="5">
        <f t="shared" si="129"/>
        <v>0</v>
      </c>
      <c r="J485" s="5">
        <f t="shared" si="129"/>
        <v>0</v>
      </c>
      <c r="K485" s="5">
        <f t="shared" si="129"/>
        <v>0</v>
      </c>
      <c r="L485" s="5">
        <f t="shared" si="129"/>
        <v>0</v>
      </c>
      <c r="M485" s="5">
        <f t="shared" si="129"/>
        <v>0</v>
      </c>
      <c r="N485" s="5">
        <f t="shared" si="129"/>
        <v>0</v>
      </c>
      <c r="O485" s="5">
        <f>SUM(O486:O487)</f>
        <v>0</v>
      </c>
    </row>
    <row r="486" spans="1:15" x14ac:dyDescent="0.25">
      <c r="A486" s="6">
        <v>2604</v>
      </c>
      <c r="B486" s="7" t="s">
        <v>416</v>
      </c>
      <c r="C486" s="9">
        <v>0</v>
      </c>
      <c r="D486" s="9">
        <v>0</v>
      </c>
      <c r="E486" s="9">
        <v>0</v>
      </c>
      <c r="F486" s="9">
        <v>0</v>
      </c>
      <c r="G486" s="9">
        <v>0</v>
      </c>
      <c r="H486" s="9">
        <v>0</v>
      </c>
      <c r="I486" s="9">
        <v>0</v>
      </c>
      <c r="J486" s="9">
        <v>0</v>
      </c>
      <c r="K486" s="9">
        <v>0</v>
      </c>
      <c r="L486" s="9">
        <v>0</v>
      </c>
      <c r="M486" s="9">
        <v>0</v>
      </c>
      <c r="N486" s="9">
        <v>0</v>
      </c>
      <c r="O486" s="9">
        <v>0</v>
      </c>
    </row>
    <row r="487" spans="1:15" x14ac:dyDescent="0.25">
      <c r="A487" s="6">
        <v>2620</v>
      </c>
      <c r="B487" s="7" t="s">
        <v>476</v>
      </c>
      <c r="C487" s="9">
        <v>0</v>
      </c>
      <c r="D487" s="9">
        <v>0</v>
      </c>
      <c r="E487" s="9">
        <v>0</v>
      </c>
      <c r="F487" s="9">
        <v>0</v>
      </c>
      <c r="G487" s="9">
        <v>0</v>
      </c>
      <c r="H487" s="9">
        <v>0</v>
      </c>
      <c r="I487" s="9">
        <v>0</v>
      </c>
      <c r="J487" s="9">
        <v>0</v>
      </c>
      <c r="K487" s="9">
        <v>0</v>
      </c>
      <c r="L487" s="9">
        <v>0</v>
      </c>
      <c r="M487" s="9">
        <v>0</v>
      </c>
      <c r="N487" s="9">
        <v>0</v>
      </c>
      <c r="O487" s="9">
        <v>0</v>
      </c>
    </row>
    <row r="488" spans="1:15" x14ac:dyDescent="0.25">
      <c r="A488" s="6"/>
      <c r="B488" s="4" t="s">
        <v>417</v>
      </c>
      <c r="C488" s="5">
        <f t="shared" ref="C488:O488" si="130">C489+C490</f>
        <v>3911717.8</v>
      </c>
      <c r="D488" s="5">
        <f t="shared" si="130"/>
        <v>4082988.22</v>
      </c>
      <c r="E488" s="5">
        <f t="shared" si="130"/>
        <v>3881234.16</v>
      </c>
      <c r="F488" s="5">
        <f t="shared" si="130"/>
        <v>3858557.81</v>
      </c>
      <c r="G488" s="5">
        <f t="shared" si="130"/>
        <v>3782319.6300000004</v>
      </c>
      <c r="H488" s="5">
        <f t="shared" si="130"/>
        <v>3391115.12</v>
      </c>
      <c r="I488" s="5">
        <f t="shared" si="130"/>
        <v>3531863.4000000004</v>
      </c>
      <c r="J488" s="5">
        <f t="shared" si="130"/>
        <v>2894175.24</v>
      </c>
      <c r="K488" s="5">
        <f t="shared" si="130"/>
        <v>3920684.94</v>
      </c>
      <c r="L488" s="5">
        <f t="shared" si="130"/>
        <v>3799325.7199999997</v>
      </c>
      <c r="M488" s="5">
        <f t="shared" si="130"/>
        <v>3899103.98</v>
      </c>
      <c r="N488" s="5">
        <f t="shared" si="130"/>
        <v>3846287.96</v>
      </c>
      <c r="O488" s="5">
        <f t="shared" si="130"/>
        <v>44799373.980000004</v>
      </c>
    </row>
    <row r="489" spans="1:15" x14ac:dyDescent="0.25">
      <c r="A489" s="6">
        <v>2607</v>
      </c>
      <c r="B489" s="7" t="s">
        <v>417</v>
      </c>
      <c r="C489" s="9">
        <v>3903705.36</v>
      </c>
      <c r="D489" s="9">
        <v>4047028.18</v>
      </c>
      <c r="E489" s="9">
        <v>3818135.49</v>
      </c>
      <c r="F489" s="9">
        <v>3795874.47</v>
      </c>
      <c r="G489" s="9">
        <v>3725729.24</v>
      </c>
      <c r="H489" s="9">
        <v>3321289.2</v>
      </c>
      <c r="I489" s="9">
        <v>3438288.68</v>
      </c>
      <c r="J489" s="9">
        <v>2814149.12</v>
      </c>
      <c r="K489" s="9">
        <v>3840265.6</v>
      </c>
      <c r="L489" s="9">
        <v>3721046.92</v>
      </c>
      <c r="M489" s="9">
        <v>3825989.5</v>
      </c>
      <c r="N489" s="9">
        <v>3777303.23</v>
      </c>
      <c r="O489" s="9">
        <f>SUM(C489:N489)</f>
        <v>44028804.990000002</v>
      </c>
    </row>
    <row r="490" spans="1:15" x14ac:dyDescent="0.25">
      <c r="A490" s="6">
        <v>2620</v>
      </c>
      <c r="B490" s="7" t="s">
        <v>477</v>
      </c>
      <c r="C490" s="9">
        <v>8012.44</v>
      </c>
      <c r="D490" s="9">
        <v>35960.04</v>
      </c>
      <c r="E490" s="9">
        <v>63098.67</v>
      </c>
      <c r="F490" s="9">
        <v>62683.34</v>
      </c>
      <c r="G490" s="9">
        <v>56590.39</v>
      </c>
      <c r="H490" s="9">
        <v>69825.919999999998</v>
      </c>
      <c r="I490" s="9">
        <v>93574.720000000001</v>
      </c>
      <c r="J490" s="9">
        <v>80026.12</v>
      </c>
      <c r="K490" s="9">
        <v>80419.34</v>
      </c>
      <c r="L490" s="9">
        <v>78278.8</v>
      </c>
      <c r="M490" s="9">
        <v>73114.48</v>
      </c>
      <c r="N490" s="9">
        <v>68984.73</v>
      </c>
      <c r="O490" s="9">
        <f>SUM(C490:N490)</f>
        <v>770568.99</v>
      </c>
    </row>
    <row r="491" spans="1:15" x14ac:dyDescent="0.25">
      <c r="A491" s="6"/>
      <c r="B491" s="4" t="s">
        <v>418</v>
      </c>
      <c r="C491" s="5">
        <f t="shared" ref="C491:N491" si="131">SUM(C492:C492)</f>
        <v>0</v>
      </c>
      <c r="D491" s="5">
        <f t="shared" si="131"/>
        <v>0</v>
      </c>
      <c r="E491" s="5">
        <f t="shared" si="131"/>
        <v>0</v>
      </c>
      <c r="F491" s="5">
        <f t="shared" si="131"/>
        <v>0</v>
      </c>
      <c r="G491" s="5">
        <f t="shared" si="131"/>
        <v>0</v>
      </c>
      <c r="H491" s="5">
        <f t="shared" si="131"/>
        <v>0</v>
      </c>
      <c r="I491" s="5">
        <f t="shared" si="131"/>
        <v>0</v>
      </c>
      <c r="J491" s="5">
        <f t="shared" si="131"/>
        <v>0</v>
      </c>
      <c r="K491" s="5">
        <f t="shared" si="131"/>
        <v>0</v>
      </c>
      <c r="L491" s="5">
        <f t="shared" si="131"/>
        <v>0</v>
      </c>
      <c r="M491" s="5">
        <f t="shared" si="131"/>
        <v>0</v>
      </c>
      <c r="N491" s="5">
        <f t="shared" si="131"/>
        <v>0</v>
      </c>
      <c r="O491" s="5">
        <f>SUM(O492:O492)</f>
        <v>0</v>
      </c>
    </row>
    <row r="492" spans="1:15" x14ac:dyDescent="0.25">
      <c r="A492" s="6"/>
      <c r="B492" s="7" t="s">
        <v>418</v>
      </c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>
        <f>SUM(C492:N492)</f>
        <v>0</v>
      </c>
    </row>
    <row r="493" spans="1:15" x14ac:dyDescent="0.25">
      <c r="A493" s="6"/>
      <c r="B493" s="4" t="s">
        <v>419</v>
      </c>
      <c r="C493" s="5">
        <f>C494+C495</f>
        <v>1418266.73</v>
      </c>
      <c r="D493" s="5">
        <f t="shared" ref="D493:N493" si="132">D494+D495</f>
        <v>517632.08</v>
      </c>
      <c r="E493" s="5">
        <f t="shared" si="132"/>
        <v>546814.8600000001</v>
      </c>
      <c r="F493" s="5">
        <f t="shared" si="132"/>
        <v>625146.35</v>
      </c>
      <c r="G493" s="5">
        <f t="shared" si="132"/>
        <v>806047.84</v>
      </c>
      <c r="H493" s="5">
        <f t="shared" si="132"/>
        <v>776899.76</v>
      </c>
      <c r="I493" s="5">
        <f t="shared" si="132"/>
        <v>609993.42000000004</v>
      </c>
      <c r="J493" s="5">
        <f t="shared" si="132"/>
        <v>810771.57000000007</v>
      </c>
      <c r="K493" s="5">
        <f t="shared" si="132"/>
        <v>814974.49</v>
      </c>
      <c r="L493" s="5">
        <f t="shared" si="132"/>
        <v>761816.52</v>
      </c>
      <c r="M493" s="5">
        <f t="shared" si="132"/>
        <v>2049901.16</v>
      </c>
      <c r="N493" s="5">
        <f t="shared" si="132"/>
        <v>1213882.74</v>
      </c>
      <c r="O493" s="5">
        <f>O494+O495</f>
        <v>10952147.520000003</v>
      </c>
    </row>
    <row r="494" spans="1:15" x14ac:dyDescent="0.25">
      <c r="A494" s="6">
        <v>1504</v>
      </c>
      <c r="B494" s="7" t="s">
        <v>419</v>
      </c>
      <c r="C494" s="9">
        <v>1416411.78</v>
      </c>
      <c r="D494" s="9">
        <v>509306.99</v>
      </c>
      <c r="E494" s="9">
        <v>532206.93000000005</v>
      </c>
      <c r="F494" s="9">
        <v>610634.56999999995</v>
      </c>
      <c r="G494" s="9">
        <v>792946.63</v>
      </c>
      <c r="H494" s="9">
        <v>760734.4</v>
      </c>
      <c r="I494" s="9">
        <v>588329.99</v>
      </c>
      <c r="J494" s="9">
        <v>792244.77</v>
      </c>
      <c r="K494" s="9">
        <v>796356.66</v>
      </c>
      <c r="L494" s="9">
        <v>743694.24</v>
      </c>
      <c r="M494" s="9">
        <v>2032974.47</v>
      </c>
      <c r="N494" s="9">
        <v>1197912.1299999999</v>
      </c>
      <c r="O494" s="9">
        <f>SUM(C494:N494)</f>
        <v>10773753.560000002</v>
      </c>
    </row>
    <row r="495" spans="1:15" x14ac:dyDescent="0.25">
      <c r="A495" s="6">
        <v>2620</v>
      </c>
      <c r="B495" s="7" t="s">
        <v>478</v>
      </c>
      <c r="C495" s="9">
        <v>1854.95</v>
      </c>
      <c r="D495" s="9">
        <v>8325.09</v>
      </c>
      <c r="E495" s="9">
        <v>14607.93</v>
      </c>
      <c r="F495" s="9">
        <v>14511.78</v>
      </c>
      <c r="G495" s="9">
        <v>13101.21</v>
      </c>
      <c r="H495" s="9">
        <v>16165.36</v>
      </c>
      <c r="I495" s="9">
        <v>21663.43</v>
      </c>
      <c r="J495" s="9">
        <v>18526.8</v>
      </c>
      <c r="K495" s="9">
        <v>18617.830000000002</v>
      </c>
      <c r="L495" s="9">
        <v>18122.28</v>
      </c>
      <c r="M495" s="9">
        <v>16926.689999999999</v>
      </c>
      <c r="N495" s="9">
        <v>15970.61</v>
      </c>
      <c r="O495" s="9">
        <f>SUM(C495:N495)</f>
        <v>178393.96000000002</v>
      </c>
    </row>
    <row r="496" spans="1:15" x14ac:dyDescent="0.25">
      <c r="A496" s="6"/>
      <c r="B496" s="4" t="s">
        <v>420</v>
      </c>
      <c r="C496" s="5">
        <f t="shared" ref="C496:N496" si="133">+C497</f>
        <v>0</v>
      </c>
      <c r="D496" s="5">
        <f t="shared" si="133"/>
        <v>0</v>
      </c>
      <c r="E496" s="5">
        <f t="shared" si="133"/>
        <v>0</v>
      </c>
      <c r="F496" s="5">
        <f t="shared" si="133"/>
        <v>0</v>
      </c>
      <c r="G496" s="5">
        <f t="shared" si="133"/>
        <v>0</v>
      </c>
      <c r="H496" s="5">
        <f t="shared" si="133"/>
        <v>0</v>
      </c>
      <c r="I496" s="5">
        <f t="shared" si="133"/>
        <v>0</v>
      </c>
      <c r="J496" s="5">
        <f t="shared" si="133"/>
        <v>0</v>
      </c>
      <c r="K496" s="5">
        <f t="shared" si="133"/>
        <v>0</v>
      </c>
      <c r="L496" s="5">
        <f t="shared" si="133"/>
        <v>0</v>
      </c>
      <c r="M496" s="5">
        <f t="shared" si="133"/>
        <v>0</v>
      </c>
      <c r="N496" s="5">
        <f t="shared" si="133"/>
        <v>0</v>
      </c>
      <c r="O496" s="5">
        <f>+O497</f>
        <v>0</v>
      </c>
    </row>
    <row r="497" spans="1:15" x14ac:dyDescent="0.25">
      <c r="A497" s="6">
        <v>1503</v>
      </c>
      <c r="B497" s="7" t="s">
        <v>420</v>
      </c>
      <c r="C497" s="9">
        <v>0</v>
      </c>
      <c r="D497" s="9">
        <v>0</v>
      </c>
      <c r="E497" s="9">
        <v>0</v>
      </c>
      <c r="F497" s="9">
        <v>0</v>
      </c>
      <c r="G497" s="9">
        <v>0</v>
      </c>
      <c r="H497" s="9">
        <v>0</v>
      </c>
      <c r="I497" s="9">
        <v>0</v>
      </c>
      <c r="J497" s="9">
        <v>0</v>
      </c>
      <c r="K497" s="9">
        <v>0</v>
      </c>
      <c r="L497" s="9">
        <v>0</v>
      </c>
      <c r="M497" s="9">
        <v>0</v>
      </c>
      <c r="N497" s="9">
        <v>0</v>
      </c>
      <c r="O497" s="9">
        <f>SUM(C497:N497)</f>
        <v>0</v>
      </c>
    </row>
    <row r="498" spans="1:15" x14ac:dyDescent="0.25">
      <c r="A498" s="6"/>
      <c r="B498" s="4" t="s">
        <v>421</v>
      </c>
      <c r="C498" s="5">
        <f t="shared" ref="C498:N498" si="134">SUM(C499:C510)</f>
        <v>0</v>
      </c>
      <c r="D498" s="5">
        <f t="shared" si="134"/>
        <v>0</v>
      </c>
      <c r="E498" s="5">
        <f t="shared" si="134"/>
        <v>0</v>
      </c>
      <c r="F498" s="5">
        <f t="shared" si="134"/>
        <v>0</v>
      </c>
      <c r="G498" s="5">
        <f t="shared" si="134"/>
        <v>0</v>
      </c>
      <c r="H498" s="5">
        <f t="shared" si="134"/>
        <v>0</v>
      </c>
      <c r="I498" s="5">
        <f t="shared" si="134"/>
        <v>0</v>
      </c>
      <c r="J498" s="5">
        <f t="shared" si="134"/>
        <v>0</v>
      </c>
      <c r="K498" s="5">
        <f t="shared" si="134"/>
        <v>0</v>
      </c>
      <c r="L498" s="5">
        <f t="shared" si="134"/>
        <v>0</v>
      </c>
      <c r="M498" s="5">
        <f t="shared" si="134"/>
        <v>0</v>
      </c>
      <c r="N498" s="5">
        <f t="shared" si="134"/>
        <v>0</v>
      </c>
      <c r="O498" s="5">
        <f>SUM(O499:O510)</f>
        <v>0</v>
      </c>
    </row>
    <row r="499" spans="1:15" x14ac:dyDescent="0.25">
      <c r="A499" s="6">
        <v>1583</v>
      </c>
      <c r="B499" s="7" t="s">
        <v>422</v>
      </c>
      <c r="C499" s="9">
        <v>0</v>
      </c>
      <c r="D499" s="9">
        <v>0</v>
      </c>
      <c r="E499" s="9">
        <v>0</v>
      </c>
      <c r="F499" s="9">
        <v>0</v>
      </c>
      <c r="G499" s="9">
        <v>0</v>
      </c>
      <c r="H499" s="9">
        <v>0</v>
      </c>
      <c r="I499" s="9">
        <v>0</v>
      </c>
      <c r="J499" s="9">
        <v>0</v>
      </c>
      <c r="K499" s="9">
        <v>0</v>
      </c>
      <c r="L499" s="9">
        <v>0</v>
      </c>
      <c r="M499" s="9">
        <v>0</v>
      </c>
      <c r="N499" s="9">
        <v>0</v>
      </c>
      <c r="O499" s="9">
        <f t="shared" ref="O499:O510" si="135">SUM(C499:N499)</f>
        <v>0</v>
      </c>
    </row>
    <row r="500" spans="1:15" x14ac:dyDescent="0.25">
      <c r="A500" s="6">
        <v>1589</v>
      </c>
      <c r="B500" s="7" t="s">
        <v>423</v>
      </c>
      <c r="C500" s="9">
        <v>0</v>
      </c>
      <c r="D500" s="9">
        <v>0</v>
      </c>
      <c r="E500" s="9">
        <v>0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f t="shared" si="135"/>
        <v>0</v>
      </c>
    </row>
    <row r="501" spans="1:15" x14ac:dyDescent="0.25">
      <c r="A501" s="6">
        <v>1593</v>
      </c>
      <c r="B501" s="7" t="s">
        <v>424</v>
      </c>
      <c r="C501" s="9">
        <v>0</v>
      </c>
      <c r="D501" s="9">
        <v>0</v>
      </c>
      <c r="E501" s="9">
        <v>0</v>
      </c>
      <c r="F501" s="9">
        <v>0</v>
      </c>
      <c r="G501" s="9">
        <v>0</v>
      </c>
      <c r="H501" s="9">
        <v>0</v>
      </c>
      <c r="I501" s="9">
        <v>0</v>
      </c>
      <c r="J501" s="9">
        <v>0</v>
      </c>
      <c r="K501" s="9">
        <v>0</v>
      </c>
      <c r="L501" s="9">
        <v>0</v>
      </c>
      <c r="M501" s="9">
        <v>0</v>
      </c>
      <c r="N501" s="9">
        <v>0</v>
      </c>
      <c r="O501" s="9">
        <f t="shared" si="135"/>
        <v>0</v>
      </c>
    </row>
    <row r="502" spans="1:15" x14ac:dyDescent="0.25">
      <c r="A502" s="6">
        <v>1596</v>
      </c>
      <c r="B502" s="7" t="s">
        <v>425</v>
      </c>
      <c r="C502" s="9">
        <v>0</v>
      </c>
      <c r="D502" s="9">
        <v>0</v>
      </c>
      <c r="E502" s="9">
        <v>0</v>
      </c>
      <c r="F502" s="9">
        <v>0</v>
      </c>
      <c r="G502" s="9">
        <v>0</v>
      </c>
      <c r="H502" s="9">
        <v>0</v>
      </c>
      <c r="I502" s="9">
        <v>0</v>
      </c>
      <c r="J502" s="9">
        <v>0</v>
      </c>
      <c r="K502" s="9">
        <v>0</v>
      </c>
      <c r="L502" s="9">
        <v>0</v>
      </c>
      <c r="M502" s="9">
        <v>0</v>
      </c>
      <c r="N502" s="9">
        <v>0</v>
      </c>
      <c r="O502" s="9">
        <f t="shared" si="135"/>
        <v>0</v>
      </c>
    </row>
    <row r="503" spans="1:15" x14ac:dyDescent="0.25">
      <c r="A503" s="6">
        <v>2053</v>
      </c>
      <c r="B503" s="7" t="s">
        <v>426</v>
      </c>
      <c r="C503" s="9">
        <v>0</v>
      </c>
      <c r="D503" s="9">
        <v>0</v>
      </c>
      <c r="E503" s="9">
        <v>0</v>
      </c>
      <c r="F503" s="9">
        <v>0</v>
      </c>
      <c r="G503" s="9">
        <v>0</v>
      </c>
      <c r="H503" s="9">
        <v>0</v>
      </c>
      <c r="I503" s="9">
        <v>0</v>
      </c>
      <c r="J503" s="9">
        <v>0</v>
      </c>
      <c r="K503" s="9">
        <v>0</v>
      </c>
      <c r="L503" s="9">
        <v>0</v>
      </c>
      <c r="M503" s="9">
        <v>0</v>
      </c>
      <c r="N503" s="9">
        <v>0</v>
      </c>
      <c r="O503" s="9">
        <f t="shared" si="135"/>
        <v>0</v>
      </c>
    </row>
    <row r="504" spans="1:15" x14ac:dyDescent="0.25">
      <c r="A504" s="6">
        <v>1116</v>
      </c>
      <c r="B504" s="7" t="s">
        <v>427</v>
      </c>
      <c r="C504" s="9">
        <v>0</v>
      </c>
      <c r="D504" s="9">
        <v>0</v>
      </c>
      <c r="E504" s="9">
        <v>0</v>
      </c>
      <c r="F504" s="9">
        <v>0</v>
      </c>
      <c r="G504" s="9">
        <v>0</v>
      </c>
      <c r="H504" s="9">
        <v>0</v>
      </c>
      <c r="I504" s="9">
        <v>0</v>
      </c>
      <c r="J504" s="9">
        <v>0</v>
      </c>
      <c r="K504" s="9">
        <v>0</v>
      </c>
      <c r="L504" s="9">
        <v>0</v>
      </c>
      <c r="M504" s="9">
        <v>0</v>
      </c>
      <c r="N504" s="9">
        <v>0</v>
      </c>
      <c r="O504" s="9">
        <f t="shared" si="135"/>
        <v>0</v>
      </c>
    </row>
    <row r="505" spans="1:15" x14ac:dyDescent="0.25">
      <c r="A505" s="6">
        <v>1117</v>
      </c>
      <c r="B505" s="7" t="s">
        <v>428</v>
      </c>
      <c r="C505" s="9">
        <v>0</v>
      </c>
      <c r="D505" s="9">
        <v>0</v>
      </c>
      <c r="E505" s="9">
        <v>0</v>
      </c>
      <c r="F505" s="9">
        <v>0</v>
      </c>
      <c r="G505" s="9">
        <v>0</v>
      </c>
      <c r="H505" s="9">
        <v>0</v>
      </c>
      <c r="I505" s="9">
        <v>0</v>
      </c>
      <c r="J505" s="9">
        <v>0</v>
      </c>
      <c r="K505" s="9">
        <v>0</v>
      </c>
      <c r="L505" s="9">
        <v>0</v>
      </c>
      <c r="M505" s="9">
        <v>0</v>
      </c>
      <c r="N505" s="9">
        <v>0</v>
      </c>
      <c r="O505" s="9">
        <f t="shared" si="135"/>
        <v>0</v>
      </c>
    </row>
    <row r="506" spans="1:15" x14ac:dyDescent="0.25">
      <c r="A506" s="6">
        <v>1559</v>
      </c>
      <c r="B506" s="7" t="s">
        <v>429</v>
      </c>
      <c r="C506" s="9">
        <v>0</v>
      </c>
      <c r="D506" s="9">
        <v>0</v>
      </c>
      <c r="E506" s="9">
        <v>0</v>
      </c>
      <c r="F506" s="9">
        <v>0</v>
      </c>
      <c r="G506" s="9">
        <v>0</v>
      </c>
      <c r="H506" s="9">
        <v>0</v>
      </c>
      <c r="I506" s="9">
        <v>0</v>
      </c>
      <c r="J506" s="9">
        <v>0</v>
      </c>
      <c r="K506" s="9">
        <v>0</v>
      </c>
      <c r="L506" s="9">
        <v>0</v>
      </c>
      <c r="M506" s="9">
        <v>0</v>
      </c>
      <c r="N506" s="9">
        <v>0</v>
      </c>
      <c r="O506" s="9">
        <f t="shared" si="135"/>
        <v>0</v>
      </c>
    </row>
    <row r="507" spans="1:15" x14ac:dyDescent="0.25">
      <c r="A507" s="6">
        <v>1618</v>
      </c>
      <c r="B507" s="7" t="s">
        <v>430</v>
      </c>
      <c r="C507" s="9">
        <v>0</v>
      </c>
      <c r="D507" s="9">
        <v>0</v>
      </c>
      <c r="E507" s="9">
        <v>0</v>
      </c>
      <c r="F507" s="9">
        <v>0</v>
      </c>
      <c r="G507" s="9">
        <v>0</v>
      </c>
      <c r="H507" s="9">
        <v>0</v>
      </c>
      <c r="I507" s="9">
        <v>0</v>
      </c>
      <c r="J507" s="9">
        <v>0</v>
      </c>
      <c r="K507" s="9">
        <v>0</v>
      </c>
      <c r="L507" s="9">
        <v>0</v>
      </c>
      <c r="M507" s="9">
        <v>0</v>
      </c>
      <c r="N507" s="9">
        <v>0</v>
      </c>
      <c r="O507" s="9">
        <f t="shared" si="135"/>
        <v>0</v>
      </c>
    </row>
    <row r="508" spans="1:15" x14ac:dyDescent="0.25">
      <c r="A508" s="6">
        <v>1619</v>
      </c>
      <c r="B508" s="7" t="s">
        <v>431</v>
      </c>
      <c r="C508" s="9">
        <v>0</v>
      </c>
      <c r="D508" s="9">
        <v>0</v>
      </c>
      <c r="E508" s="9">
        <v>0</v>
      </c>
      <c r="F508" s="9">
        <v>0</v>
      </c>
      <c r="G508" s="9">
        <v>0</v>
      </c>
      <c r="H508" s="9">
        <v>0</v>
      </c>
      <c r="I508" s="9">
        <v>0</v>
      </c>
      <c r="J508" s="9">
        <v>0</v>
      </c>
      <c r="K508" s="9">
        <v>0</v>
      </c>
      <c r="L508" s="9">
        <v>0</v>
      </c>
      <c r="M508" s="9">
        <v>0</v>
      </c>
      <c r="N508" s="9">
        <v>0</v>
      </c>
      <c r="O508" s="9">
        <f t="shared" si="135"/>
        <v>0</v>
      </c>
    </row>
    <row r="509" spans="1:15" x14ac:dyDescent="0.25">
      <c r="A509" s="6">
        <v>1500</v>
      </c>
      <c r="B509" s="7" t="s">
        <v>432</v>
      </c>
      <c r="C509" s="9">
        <v>0</v>
      </c>
      <c r="D509" s="9">
        <v>0</v>
      </c>
      <c r="E509" s="9">
        <v>0</v>
      </c>
      <c r="F509" s="9">
        <v>0</v>
      </c>
      <c r="G509" s="9">
        <v>0</v>
      </c>
      <c r="H509" s="9">
        <v>0</v>
      </c>
      <c r="I509" s="9">
        <v>0</v>
      </c>
      <c r="J509" s="9">
        <v>0</v>
      </c>
      <c r="K509" s="9">
        <v>0</v>
      </c>
      <c r="L509" s="9">
        <v>0</v>
      </c>
      <c r="M509" s="9">
        <v>0</v>
      </c>
      <c r="N509" s="9">
        <v>0</v>
      </c>
      <c r="O509" s="9">
        <f t="shared" si="135"/>
        <v>0</v>
      </c>
    </row>
    <row r="510" spans="1:15" x14ac:dyDescent="0.25">
      <c r="A510" s="6">
        <v>1584</v>
      </c>
      <c r="B510" s="7" t="s">
        <v>433</v>
      </c>
      <c r="C510" s="9">
        <v>0</v>
      </c>
      <c r="D510" s="9">
        <v>0</v>
      </c>
      <c r="E510" s="9">
        <v>0</v>
      </c>
      <c r="F510" s="9">
        <v>0</v>
      </c>
      <c r="G510" s="9">
        <v>0</v>
      </c>
      <c r="H510" s="9">
        <v>0</v>
      </c>
      <c r="I510" s="9">
        <v>0</v>
      </c>
      <c r="J510" s="9">
        <v>0</v>
      </c>
      <c r="K510" s="9">
        <v>0</v>
      </c>
      <c r="L510" s="9">
        <v>0</v>
      </c>
      <c r="M510" s="9">
        <v>0</v>
      </c>
      <c r="N510" s="9">
        <v>0</v>
      </c>
      <c r="O510" s="9">
        <f t="shared" si="135"/>
        <v>0</v>
      </c>
    </row>
    <row r="511" spans="1:15" x14ac:dyDescent="0.25">
      <c r="A511" s="6"/>
      <c r="B511" s="4" t="s">
        <v>434</v>
      </c>
      <c r="C511" s="5">
        <f t="shared" ref="C511:N511" si="136">SUM(C512:C512)</f>
        <v>0</v>
      </c>
      <c r="D511" s="5">
        <f t="shared" si="136"/>
        <v>0</v>
      </c>
      <c r="E511" s="5">
        <f t="shared" si="136"/>
        <v>0</v>
      </c>
      <c r="F511" s="5">
        <f t="shared" si="136"/>
        <v>0</v>
      </c>
      <c r="G511" s="5">
        <f t="shared" si="136"/>
        <v>0</v>
      </c>
      <c r="H511" s="5">
        <f t="shared" si="136"/>
        <v>0</v>
      </c>
      <c r="I511" s="5">
        <f t="shared" si="136"/>
        <v>0</v>
      </c>
      <c r="J511" s="5">
        <f t="shared" si="136"/>
        <v>0</v>
      </c>
      <c r="K511" s="5">
        <f t="shared" si="136"/>
        <v>0</v>
      </c>
      <c r="L511" s="5">
        <f t="shared" si="136"/>
        <v>0</v>
      </c>
      <c r="M511" s="5">
        <f t="shared" si="136"/>
        <v>0</v>
      </c>
      <c r="N511" s="5">
        <f t="shared" si="136"/>
        <v>0</v>
      </c>
      <c r="O511" s="5">
        <f>SUM(O512:O512)</f>
        <v>0</v>
      </c>
    </row>
    <row r="512" spans="1:15" x14ac:dyDescent="0.25">
      <c r="A512" s="6"/>
      <c r="B512" s="7" t="s">
        <v>434</v>
      </c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>
        <f>SUM(C512:N512)</f>
        <v>0</v>
      </c>
    </row>
    <row r="513" spans="1:15" x14ac:dyDescent="0.25">
      <c r="A513" s="6"/>
      <c r="B513" s="2" t="s">
        <v>435</v>
      </c>
      <c r="C513" s="3">
        <f>+C514+C516</f>
        <v>0</v>
      </c>
      <c r="D513" s="3">
        <f t="shared" ref="D513:O513" si="137">+D514+D516</f>
        <v>0</v>
      </c>
      <c r="E513" s="3">
        <f t="shared" si="137"/>
        <v>0</v>
      </c>
      <c r="F513" s="3">
        <f t="shared" si="137"/>
        <v>0</v>
      </c>
      <c r="G513" s="3">
        <f t="shared" si="137"/>
        <v>0</v>
      </c>
      <c r="H513" s="3">
        <f t="shared" si="137"/>
        <v>0</v>
      </c>
      <c r="I513" s="3">
        <f t="shared" si="137"/>
        <v>0</v>
      </c>
      <c r="J513" s="3">
        <f t="shared" si="137"/>
        <v>0</v>
      </c>
      <c r="K513" s="3">
        <f t="shared" si="137"/>
        <v>0</v>
      </c>
      <c r="L513" s="3">
        <f t="shared" si="137"/>
        <v>0</v>
      </c>
      <c r="M513" s="3">
        <f t="shared" si="137"/>
        <v>0</v>
      </c>
      <c r="N513" s="3">
        <f t="shared" si="137"/>
        <v>0</v>
      </c>
      <c r="O513" s="3">
        <f t="shared" si="137"/>
        <v>0</v>
      </c>
    </row>
    <row r="514" spans="1:15" s="11" customFormat="1" x14ac:dyDescent="0.25">
      <c r="A514" s="6"/>
      <c r="B514" s="4" t="s">
        <v>436</v>
      </c>
      <c r="C514" s="5">
        <f t="shared" ref="C514:N514" si="138">+C515</f>
        <v>0</v>
      </c>
      <c r="D514" s="5">
        <f t="shared" si="138"/>
        <v>0</v>
      </c>
      <c r="E514" s="5">
        <f t="shared" si="138"/>
        <v>0</v>
      </c>
      <c r="F514" s="5">
        <f t="shared" si="138"/>
        <v>0</v>
      </c>
      <c r="G514" s="5">
        <f t="shared" si="138"/>
        <v>0</v>
      </c>
      <c r="H514" s="5">
        <f t="shared" si="138"/>
        <v>0</v>
      </c>
      <c r="I514" s="5">
        <f t="shared" si="138"/>
        <v>0</v>
      </c>
      <c r="J514" s="5">
        <f t="shared" si="138"/>
        <v>0</v>
      </c>
      <c r="K514" s="5">
        <f t="shared" si="138"/>
        <v>0</v>
      </c>
      <c r="L514" s="5">
        <f t="shared" si="138"/>
        <v>0</v>
      </c>
      <c r="M514" s="5">
        <f t="shared" si="138"/>
        <v>0</v>
      </c>
      <c r="N514" s="5">
        <f t="shared" si="138"/>
        <v>0</v>
      </c>
      <c r="O514" s="5">
        <f>+O515</f>
        <v>0</v>
      </c>
    </row>
    <row r="515" spans="1:15" s="11" customFormat="1" x14ac:dyDescent="0.25">
      <c r="A515" s="6"/>
      <c r="B515" s="7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1:15" s="11" customFormat="1" x14ac:dyDescent="0.25">
      <c r="A516" s="6"/>
      <c r="B516" s="4" t="s">
        <v>437</v>
      </c>
      <c r="C516" s="5">
        <f t="shared" ref="C516:N516" si="139">+C517</f>
        <v>0</v>
      </c>
      <c r="D516" s="5">
        <f t="shared" si="139"/>
        <v>0</v>
      </c>
      <c r="E516" s="5">
        <f t="shared" si="139"/>
        <v>0</v>
      </c>
      <c r="F516" s="5">
        <f t="shared" si="139"/>
        <v>0</v>
      </c>
      <c r="G516" s="5">
        <f t="shared" si="139"/>
        <v>0</v>
      </c>
      <c r="H516" s="5">
        <f t="shared" si="139"/>
        <v>0</v>
      </c>
      <c r="I516" s="5">
        <f t="shared" si="139"/>
        <v>0</v>
      </c>
      <c r="J516" s="5">
        <f t="shared" si="139"/>
        <v>0</v>
      </c>
      <c r="K516" s="5">
        <f t="shared" si="139"/>
        <v>0</v>
      </c>
      <c r="L516" s="5">
        <f t="shared" si="139"/>
        <v>0</v>
      </c>
      <c r="M516" s="5">
        <f t="shared" si="139"/>
        <v>0</v>
      </c>
      <c r="N516" s="5">
        <f t="shared" si="139"/>
        <v>0</v>
      </c>
      <c r="O516" s="5">
        <f>+O517</f>
        <v>0</v>
      </c>
    </row>
    <row r="517" spans="1:15" s="11" customFormat="1" x14ac:dyDescent="0.25">
      <c r="A517" s="6"/>
      <c r="B517" s="7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1:15" s="26" customFormat="1" ht="27" x14ac:dyDescent="0.25">
      <c r="A518" s="35"/>
      <c r="B518" s="36" t="s">
        <v>438</v>
      </c>
      <c r="C518" s="37">
        <f t="shared" ref="C518:O518" si="140">+C519+C540+C543+C546</f>
        <v>1031295.85</v>
      </c>
      <c r="D518" s="37">
        <f t="shared" si="140"/>
        <v>9079155.7400000002</v>
      </c>
      <c r="E518" s="37">
        <f t="shared" si="140"/>
        <v>3936703.3</v>
      </c>
      <c r="F518" s="37">
        <f t="shared" si="140"/>
        <v>930180.35</v>
      </c>
      <c r="G518" s="37">
        <f t="shared" si="140"/>
        <v>934874.48</v>
      </c>
      <c r="H518" s="37">
        <f t="shared" si="140"/>
        <v>1223288.0899999999</v>
      </c>
      <c r="I518" s="37">
        <f t="shared" si="140"/>
        <v>981414.87</v>
      </c>
      <c r="J518" s="37">
        <f t="shared" si="140"/>
        <v>1453059.15</v>
      </c>
      <c r="K518" s="37">
        <f t="shared" si="140"/>
        <v>943145.74</v>
      </c>
      <c r="L518" s="37">
        <f t="shared" si="140"/>
        <v>29138714.789999999</v>
      </c>
      <c r="M518" s="37">
        <f t="shared" si="140"/>
        <v>30953208.100000001</v>
      </c>
      <c r="N518" s="37">
        <f t="shared" si="140"/>
        <v>20963905.699999999</v>
      </c>
      <c r="O518" s="37">
        <f t="shared" si="140"/>
        <v>101568946.16</v>
      </c>
    </row>
    <row r="519" spans="1:15" s="11" customFormat="1" x14ac:dyDescent="0.25">
      <c r="A519" s="6"/>
      <c r="B519" s="2" t="s">
        <v>439</v>
      </c>
      <c r="C519" s="3">
        <f t="shared" ref="C519:N519" si="141">C520+C522</f>
        <v>1031295.85</v>
      </c>
      <c r="D519" s="3">
        <f t="shared" si="141"/>
        <v>9079155.7400000002</v>
      </c>
      <c r="E519" s="3">
        <f t="shared" si="141"/>
        <v>3936703.3</v>
      </c>
      <c r="F519" s="3">
        <f t="shared" si="141"/>
        <v>930180.35</v>
      </c>
      <c r="G519" s="3">
        <f t="shared" si="141"/>
        <v>934874.48</v>
      </c>
      <c r="H519" s="3">
        <f t="shared" si="141"/>
        <v>1223288.0899999999</v>
      </c>
      <c r="I519" s="3">
        <f t="shared" si="141"/>
        <v>981414.87</v>
      </c>
      <c r="J519" s="3">
        <f t="shared" si="141"/>
        <v>1453059.15</v>
      </c>
      <c r="K519" s="3">
        <f t="shared" si="141"/>
        <v>943145.74</v>
      </c>
      <c r="L519" s="3">
        <f t="shared" si="141"/>
        <v>29138714.789999999</v>
      </c>
      <c r="M519" s="3">
        <f t="shared" si="141"/>
        <v>30953208.100000001</v>
      </c>
      <c r="N519" s="3">
        <f t="shared" si="141"/>
        <v>20963905.699999999</v>
      </c>
      <c r="O519" s="3">
        <f>O520+O522</f>
        <v>101568946.16</v>
      </c>
    </row>
    <row r="520" spans="1:15" s="11" customFormat="1" x14ac:dyDescent="0.25">
      <c r="A520" s="6"/>
      <c r="B520" s="4" t="s">
        <v>440</v>
      </c>
      <c r="C520" s="5">
        <f t="shared" ref="C520:N520" si="142">+C521</f>
        <v>0</v>
      </c>
      <c r="D520" s="5">
        <f t="shared" si="142"/>
        <v>0</v>
      </c>
      <c r="E520" s="5">
        <f t="shared" si="142"/>
        <v>0</v>
      </c>
      <c r="F520" s="5">
        <f t="shared" si="142"/>
        <v>0</v>
      </c>
      <c r="G520" s="5">
        <f t="shared" si="142"/>
        <v>0</v>
      </c>
      <c r="H520" s="5">
        <f t="shared" si="142"/>
        <v>0</v>
      </c>
      <c r="I520" s="5">
        <f t="shared" si="142"/>
        <v>0</v>
      </c>
      <c r="J520" s="5">
        <f t="shared" si="142"/>
        <v>0</v>
      </c>
      <c r="K520" s="5">
        <f t="shared" si="142"/>
        <v>0</v>
      </c>
      <c r="L520" s="5">
        <f t="shared" si="142"/>
        <v>0</v>
      </c>
      <c r="M520" s="5">
        <f t="shared" si="142"/>
        <v>0</v>
      </c>
      <c r="N520" s="5">
        <f t="shared" si="142"/>
        <v>0</v>
      </c>
      <c r="O520" s="5">
        <f>+O521</f>
        <v>0</v>
      </c>
    </row>
    <row r="521" spans="1:15" s="11" customFormat="1" x14ac:dyDescent="0.25">
      <c r="A521" s="6">
        <v>2901</v>
      </c>
      <c r="B521" s="7" t="s">
        <v>440</v>
      </c>
      <c r="C521" s="9">
        <v>0</v>
      </c>
      <c r="D521" s="9">
        <v>0</v>
      </c>
      <c r="E521" s="9">
        <v>0</v>
      </c>
      <c r="F521" s="9">
        <v>0</v>
      </c>
      <c r="G521" s="9">
        <v>0</v>
      </c>
      <c r="H521" s="9">
        <v>0</v>
      </c>
      <c r="I521" s="9">
        <v>0</v>
      </c>
      <c r="J521" s="9">
        <v>0</v>
      </c>
      <c r="K521" s="9">
        <v>0</v>
      </c>
      <c r="L521" s="9">
        <v>0</v>
      </c>
      <c r="M521" s="9">
        <v>0</v>
      </c>
      <c r="N521" s="9">
        <v>0</v>
      </c>
      <c r="O521" s="9">
        <f>SUM(C521:N521)</f>
        <v>0</v>
      </c>
    </row>
    <row r="522" spans="1:15" s="11" customFormat="1" x14ac:dyDescent="0.25">
      <c r="A522" s="6"/>
      <c r="B522" s="4" t="s">
        <v>441</v>
      </c>
      <c r="C522" s="5">
        <f t="shared" ref="C522:O522" si="143">C523+C526+C528+C531+C534</f>
        <v>1031295.85</v>
      </c>
      <c r="D522" s="5">
        <f t="shared" si="143"/>
        <v>9079155.7400000002</v>
      </c>
      <c r="E522" s="5">
        <f t="shared" si="143"/>
        <v>3936703.3</v>
      </c>
      <c r="F522" s="5">
        <f t="shared" si="143"/>
        <v>930180.35</v>
      </c>
      <c r="G522" s="5">
        <f t="shared" si="143"/>
        <v>934874.48</v>
      </c>
      <c r="H522" s="5">
        <f t="shared" si="143"/>
        <v>1223288.0899999999</v>
      </c>
      <c r="I522" s="5">
        <f t="shared" si="143"/>
        <v>981414.87</v>
      </c>
      <c r="J522" s="5">
        <f t="shared" si="143"/>
        <v>1453059.15</v>
      </c>
      <c r="K522" s="5">
        <f t="shared" si="143"/>
        <v>943145.74</v>
      </c>
      <c r="L522" s="5">
        <f t="shared" si="143"/>
        <v>29138714.789999999</v>
      </c>
      <c r="M522" s="5">
        <f t="shared" si="143"/>
        <v>30953208.100000001</v>
      </c>
      <c r="N522" s="5">
        <f t="shared" si="143"/>
        <v>20963905.699999999</v>
      </c>
      <c r="O522" s="5">
        <f t="shared" si="143"/>
        <v>101568946.16</v>
      </c>
    </row>
    <row r="523" spans="1:15" s="11" customFormat="1" x14ac:dyDescent="0.25">
      <c r="A523" s="6"/>
      <c r="B523" s="4" t="s">
        <v>467</v>
      </c>
      <c r="C523" s="5">
        <f>SUM(C524:C525)</f>
        <v>219295.85</v>
      </c>
      <c r="D523" s="5">
        <f t="shared" ref="D523:O523" si="144">SUM(D524:D525)</f>
        <v>267155.74</v>
      </c>
      <c r="E523" s="5">
        <f t="shared" si="144"/>
        <v>124703.3</v>
      </c>
      <c r="F523" s="5">
        <f t="shared" si="144"/>
        <v>118180.34999999999</v>
      </c>
      <c r="G523" s="5">
        <f t="shared" si="144"/>
        <v>122874.48000000001</v>
      </c>
      <c r="H523" s="5">
        <f t="shared" si="144"/>
        <v>111288.09</v>
      </c>
      <c r="I523" s="5">
        <f t="shared" si="144"/>
        <v>169414.87</v>
      </c>
      <c r="J523" s="5">
        <f t="shared" si="144"/>
        <v>141059.15</v>
      </c>
      <c r="K523" s="5">
        <f t="shared" si="144"/>
        <v>131145.74</v>
      </c>
      <c r="L523" s="5">
        <f t="shared" si="144"/>
        <v>126714.79000000001</v>
      </c>
      <c r="M523" s="5">
        <f t="shared" si="144"/>
        <v>141208.1</v>
      </c>
      <c r="N523" s="5">
        <f t="shared" si="144"/>
        <v>151905.69999999998</v>
      </c>
      <c r="O523" s="5">
        <f t="shared" si="144"/>
        <v>1824946.1600000001</v>
      </c>
    </row>
    <row r="524" spans="1:15" s="11" customFormat="1" x14ac:dyDescent="0.25">
      <c r="A524" s="6">
        <v>2605</v>
      </c>
      <c r="B524" s="7" t="s">
        <v>442</v>
      </c>
      <c r="C524" s="9">
        <v>219018.13</v>
      </c>
      <c r="D524" s="9">
        <v>265909.32</v>
      </c>
      <c r="E524" s="9">
        <v>122516.23</v>
      </c>
      <c r="F524" s="9">
        <v>116007.67</v>
      </c>
      <c r="G524" s="9">
        <v>120912.99</v>
      </c>
      <c r="H524" s="9">
        <v>108867.84</v>
      </c>
      <c r="I524" s="9">
        <v>166171.46</v>
      </c>
      <c r="J524" s="9">
        <v>138285.35</v>
      </c>
      <c r="K524" s="9">
        <v>128358.31</v>
      </c>
      <c r="L524" s="9">
        <v>124001.55</v>
      </c>
      <c r="M524" s="9">
        <v>138673.87</v>
      </c>
      <c r="N524" s="9">
        <v>149514.60999999999</v>
      </c>
      <c r="O524" s="9">
        <f>SUM(C524:N524)</f>
        <v>1798237.33</v>
      </c>
    </row>
    <row r="525" spans="1:15" s="11" customFormat="1" x14ac:dyDescent="0.25">
      <c r="A525" s="6">
        <v>2624</v>
      </c>
      <c r="B525" s="7" t="s">
        <v>479</v>
      </c>
      <c r="C525" s="9">
        <v>277.72000000000003</v>
      </c>
      <c r="D525" s="9">
        <v>1246.42</v>
      </c>
      <c r="E525" s="9">
        <v>2187.0700000000002</v>
      </c>
      <c r="F525" s="9">
        <v>2172.6799999999998</v>
      </c>
      <c r="G525" s="9">
        <v>1961.49</v>
      </c>
      <c r="H525" s="9">
        <v>2420.25</v>
      </c>
      <c r="I525" s="9">
        <v>3243.41</v>
      </c>
      <c r="J525" s="9">
        <v>2773.8</v>
      </c>
      <c r="K525" s="9">
        <v>2787.43</v>
      </c>
      <c r="L525" s="9">
        <v>2713.24</v>
      </c>
      <c r="M525" s="9">
        <v>2534.23</v>
      </c>
      <c r="N525" s="9">
        <v>2391.09</v>
      </c>
      <c r="O525" s="9">
        <f>SUM(C525:N525)</f>
        <v>26708.83</v>
      </c>
    </row>
    <row r="526" spans="1:15" s="11" customFormat="1" x14ac:dyDescent="0.25">
      <c r="A526" s="6"/>
      <c r="B526" s="4" t="s">
        <v>443</v>
      </c>
      <c r="C526" s="5">
        <f t="shared" ref="C526:N526" si="145">+C527</f>
        <v>812000</v>
      </c>
      <c r="D526" s="5">
        <f t="shared" si="145"/>
        <v>812000</v>
      </c>
      <c r="E526" s="5">
        <f t="shared" si="145"/>
        <v>812000</v>
      </c>
      <c r="F526" s="5">
        <f t="shared" si="145"/>
        <v>812000</v>
      </c>
      <c r="G526" s="5">
        <f t="shared" si="145"/>
        <v>812000</v>
      </c>
      <c r="H526" s="5">
        <f t="shared" si="145"/>
        <v>812000</v>
      </c>
      <c r="I526" s="5">
        <f t="shared" si="145"/>
        <v>812000</v>
      </c>
      <c r="J526" s="5">
        <f t="shared" si="145"/>
        <v>812000</v>
      </c>
      <c r="K526" s="5">
        <f t="shared" si="145"/>
        <v>812000</v>
      </c>
      <c r="L526" s="5">
        <f t="shared" si="145"/>
        <v>812000</v>
      </c>
      <c r="M526" s="5">
        <f t="shared" si="145"/>
        <v>812000</v>
      </c>
      <c r="N526" s="5">
        <f t="shared" si="145"/>
        <v>812000</v>
      </c>
      <c r="O526" s="5">
        <f>+O527</f>
        <v>9744000</v>
      </c>
    </row>
    <row r="527" spans="1:15" s="11" customFormat="1" x14ac:dyDescent="0.25">
      <c r="A527" s="6">
        <v>2616</v>
      </c>
      <c r="B527" s="7" t="s">
        <v>444</v>
      </c>
      <c r="C527" s="9">
        <v>812000</v>
      </c>
      <c r="D527" s="9">
        <v>812000</v>
      </c>
      <c r="E527" s="9">
        <v>812000</v>
      </c>
      <c r="F527" s="9">
        <v>812000</v>
      </c>
      <c r="G527" s="9">
        <v>812000</v>
      </c>
      <c r="H527" s="9">
        <v>812000</v>
      </c>
      <c r="I527" s="9">
        <v>812000</v>
      </c>
      <c r="J527" s="9">
        <v>812000</v>
      </c>
      <c r="K527" s="9">
        <v>812000</v>
      </c>
      <c r="L527" s="9">
        <v>812000</v>
      </c>
      <c r="M527" s="9">
        <v>812000</v>
      </c>
      <c r="N527" s="9">
        <v>812000</v>
      </c>
      <c r="O527" s="9">
        <f>SUM(C527:N527)</f>
        <v>9744000</v>
      </c>
    </row>
    <row r="528" spans="1:15" s="11" customFormat="1" x14ac:dyDescent="0.25">
      <c r="A528" s="6"/>
      <c r="B528" s="4" t="s">
        <v>445</v>
      </c>
      <c r="C528" s="5">
        <f t="shared" ref="C528:N528" si="146">SUM(C529:C530)</f>
        <v>0</v>
      </c>
      <c r="D528" s="5">
        <f t="shared" si="146"/>
        <v>8000000</v>
      </c>
      <c r="E528" s="5">
        <f t="shared" si="146"/>
        <v>3000000</v>
      </c>
      <c r="F528" s="5">
        <f t="shared" si="146"/>
        <v>0</v>
      </c>
      <c r="G528" s="5">
        <f t="shared" si="146"/>
        <v>0</v>
      </c>
      <c r="H528" s="5">
        <f t="shared" si="146"/>
        <v>300000</v>
      </c>
      <c r="I528" s="5">
        <f t="shared" si="146"/>
        <v>0</v>
      </c>
      <c r="J528" s="5">
        <f t="shared" si="146"/>
        <v>500000</v>
      </c>
      <c r="K528" s="5">
        <f t="shared" si="146"/>
        <v>0</v>
      </c>
      <c r="L528" s="5">
        <f t="shared" si="146"/>
        <v>28200000</v>
      </c>
      <c r="M528" s="5">
        <f t="shared" si="146"/>
        <v>30000000</v>
      </c>
      <c r="N528" s="5">
        <f t="shared" si="146"/>
        <v>20000000</v>
      </c>
      <c r="O528" s="5">
        <f>SUM(O529:O530)</f>
        <v>90000000</v>
      </c>
    </row>
    <row r="529" spans="1:15" s="11" customFormat="1" x14ac:dyDescent="0.25">
      <c r="A529" s="6">
        <v>2803</v>
      </c>
      <c r="B529" s="7" t="s">
        <v>445</v>
      </c>
      <c r="C529" s="9">
        <v>0</v>
      </c>
      <c r="D529" s="9">
        <v>8000000</v>
      </c>
      <c r="E529" s="9">
        <v>3000000</v>
      </c>
      <c r="F529" s="9">
        <v>0</v>
      </c>
      <c r="G529" s="9">
        <v>0</v>
      </c>
      <c r="H529" s="9">
        <v>300000</v>
      </c>
      <c r="I529" s="9">
        <v>0</v>
      </c>
      <c r="J529" s="9">
        <v>500000</v>
      </c>
      <c r="K529" s="9">
        <v>0</v>
      </c>
      <c r="L529" s="9">
        <v>28200000</v>
      </c>
      <c r="M529" s="9">
        <v>30000000</v>
      </c>
      <c r="N529" s="9">
        <v>20000000</v>
      </c>
      <c r="O529" s="9">
        <f>SUM(C529:N529)</f>
        <v>90000000</v>
      </c>
    </row>
    <row r="530" spans="1:15" s="11" customFormat="1" x14ac:dyDescent="0.25">
      <c r="A530" s="27">
        <v>2805</v>
      </c>
      <c r="B530" s="18" t="s">
        <v>446</v>
      </c>
      <c r="C530" s="9">
        <v>0</v>
      </c>
      <c r="D530" s="9">
        <v>0</v>
      </c>
      <c r="E530" s="9">
        <v>0</v>
      </c>
      <c r="F530" s="9">
        <v>0</v>
      </c>
      <c r="G530" s="9">
        <v>0</v>
      </c>
      <c r="H530" s="9">
        <v>0</v>
      </c>
      <c r="I530" s="9">
        <v>0</v>
      </c>
      <c r="J530" s="9">
        <v>0</v>
      </c>
      <c r="K530" s="9">
        <v>0</v>
      </c>
      <c r="L530" s="9">
        <v>0</v>
      </c>
      <c r="M530" s="9">
        <v>0</v>
      </c>
      <c r="N530" s="9">
        <v>0</v>
      </c>
      <c r="O530" s="9">
        <f>SUM(C530:N530)</f>
        <v>0</v>
      </c>
    </row>
    <row r="531" spans="1:15" s="11" customFormat="1" x14ac:dyDescent="0.25">
      <c r="A531" s="6"/>
      <c r="B531" s="4" t="s">
        <v>447</v>
      </c>
      <c r="C531" s="5">
        <f>SUM(C532:C533)</f>
        <v>0</v>
      </c>
      <c r="D531" s="5">
        <f t="shared" ref="D531:N531" si="147">SUM(D532:D533)</f>
        <v>0</v>
      </c>
      <c r="E531" s="5">
        <f t="shared" si="147"/>
        <v>0</v>
      </c>
      <c r="F531" s="5">
        <f t="shared" si="147"/>
        <v>0</v>
      </c>
      <c r="G531" s="5">
        <f t="shared" si="147"/>
        <v>0</v>
      </c>
      <c r="H531" s="5">
        <f t="shared" si="147"/>
        <v>0</v>
      </c>
      <c r="I531" s="5">
        <f t="shared" si="147"/>
        <v>0</v>
      </c>
      <c r="J531" s="5">
        <f t="shared" si="147"/>
        <v>0</v>
      </c>
      <c r="K531" s="5">
        <f t="shared" si="147"/>
        <v>0</v>
      </c>
      <c r="L531" s="5">
        <f t="shared" si="147"/>
        <v>0</v>
      </c>
      <c r="M531" s="5">
        <f t="shared" si="147"/>
        <v>0</v>
      </c>
      <c r="N531" s="5">
        <f t="shared" si="147"/>
        <v>0</v>
      </c>
      <c r="O531" s="5">
        <f>SUM(O532:O533)</f>
        <v>0</v>
      </c>
    </row>
    <row r="532" spans="1:15" s="11" customFormat="1" x14ac:dyDescent="0.25">
      <c r="A532" s="6">
        <v>2804</v>
      </c>
      <c r="B532" s="7" t="s">
        <v>448</v>
      </c>
      <c r="C532" s="9">
        <v>0</v>
      </c>
      <c r="D532" s="9">
        <v>0</v>
      </c>
      <c r="E532" s="9">
        <v>0</v>
      </c>
      <c r="F532" s="9">
        <v>0</v>
      </c>
      <c r="G532" s="9">
        <v>0</v>
      </c>
      <c r="H532" s="9">
        <v>0</v>
      </c>
      <c r="I532" s="9">
        <v>0</v>
      </c>
      <c r="J532" s="9">
        <v>0</v>
      </c>
      <c r="K532" s="9">
        <v>0</v>
      </c>
      <c r="L532" s="9">
        <v>0</v>
      </c>
      <c r="M532" s="9">
        <v>0</v>
      </c>
      <c r="N532" s="9">
        <v>0</v>
      </c>
      <c r="O532" s="9">
        <f>SUM(C532:N532)</f>
        <v>0</v>
      </c>
    </row>
    <row r="533" spans="1:15" s="11" customFormat="1" x14ac:dyDescent="0.25">
      <c r="A533" s="27">
        <v>2806</v>
      </c>
      <c r="B533" s="18" t="s">
        <v>449</v>
      </c>
      <c r="C533" s="9">
        <v>0</v>
      </c>
      <c r="D533" s="9">
        <v>0</v>
      </c>
      <c r="E533" s="9">
        <v>0</v>
      </c>
      <c r="F533" s="9">
        <v>0</v>
      </c>
      <c r="G533" s="9">
        <v>0</v>
      </c>
      <c r="H533" s="9">
        <v>0</v>
      </c>
      <c r="I533" s="9">
        <v>0</v>
      </c>
      <c r="J533" s="9">
        <v>0</v>
      </c>
      <c r="K533" s="9">
        <v>0</v>
      </c>
      <c r="L533" s="9">
        <v>0</v>
      </c>
      <c r="M533" s="9">
        <v>0</v>
      </c>
      <c r="N533" s="9">
        <v>0</v>
      </c>
      <c r="O533" s="9">
        <f>SUM(C533:N533)</f>
        <v>0</v>
      </c>
    </row>
    <row r="534" spans="1:15" s="11" customFormat="1" x14ac:dyDescent="0.25">
      <c r="A534" s="6"/>
      <c r="B534" s="4" t="s">
        <v>450</v>
      </c>
      <c r="C534" s="3">
        <f t="shared" ref="C534:N534" si="148">+C535</f>
        <v>0</v>
      </c>
      <c r="D534" s="3">
        <f t="shared" si="148"/>
        <v>0</v>
      </c>
      <c r="E534" s="3">
        <f t="shared" si="148"/>
        <v>0</v>
      </c>
      <c r="F534" s="3">
        <f t="shared" si="148"/>
        <v>0</v>
      </c>
      <c r="G534" s="3">
        <f t="shared" si="148"/>
        <v>0</v>
      </c>
      <c r="H534" s="3">
        <f t="shared" si="148"/>
        <v>0</v>
      </c>
      <c r="I534" s="3">
        <f t="shared" si="148"/>
        <v>0</v>
      </c>
      <c r="J534" s="3">
        <f t="shared" si="148"/>
        <v>0</v>
      </c>
      <c r="K534" s="3">
        <f t="shared" si="148"/>
        <v>0</v>
      </c>
      <c r="L534" s="3">
        <f t="shared" si="148"/>
        <v>0</v>
      </c>
      <c r="M534" s="3">
        <f t="shared" si="148"/>
        <v>0</v>
      </c>
      <c r="N534" s="3">
        <f t="shared" si="148"/>
        <v>0</v>
      </c>
      <c r="O534" s="3">
        <f>+O535</f>
        <v>0</v>
      </c>
    </row>
    <row r="535" spans="1:15" s="11" customFormat="1" x14ac:dyDescent="0.25">
      <c r="A535" s="6"/>
      <c r="B535" s="18" t="s">
        <v>450</v>
      </c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s="11" customFormat="1" x14ac:dyDescent="0.25">
      <c r="A536" s="6"/>
      <c r="B536" s="4" t="s">
        <v>468</v>
      </c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s="11" customFormat="1" x14ac:dyDescent="0.25">
      <c r="A537" s="6"/>
      <c r="B537" s="18" t="s">
        <v>468</v>
      </c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s="11" customFormat="1" x14ac:dyDescent="0.25">
      <c r="A538" s="6"/>
      <c r="B538" s="4" t="s">
        <v>469</v>
      </c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s="11" customFormat="1" x14ac:dyDescent="0.25">
      <c r="A539" s="6"/>
      <c r="B539" s="18" t="s">
        <v>469</v>
      </c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s="11" customFormat="1" x14ac:dyDescent="0.25">
      <c r="A540" s="6"/>
      <c r="B540" s="2" t="s">
        <v>451</v>
      </c>
      <c r="C540" s="3">
        <f t="shared" ref="C540:N541" si="149">+C541</f>
        <v>0</v>
      </c>
      <c r="D540" s="3">
        <f t="shared" si="149"/>
        <v>0</v>
      </c>
      <c r="E540" s="3">
        <f t="shared" si="149"/>
        <v>0</v>
      </c>
      <c r="F540" s="3">
        <f t="shared" si="149"/>
        <v>0</v>
      </c>
      <c r="G540" s="3">
        <f t="shared" si="149"/>
        <v>0</v>
      </c>
      <c r="H540" s="3">
        <f t="shared" si="149"/>
        <v>0</v>
      </c>
      <c r="I540" s="3">
        <f t="shared" si="149"/>
        <v>0</v>
      </c>
      <c r="J540" s="3">
        <f t="shared" si="149"/>
        <v>0</v>
      </c>
      <c r="K540" s="3">
        <f t="shared" si="149"/>
        <v>0</v>
      </c>
      <c r="L540" s="3">
        <f t="shared" si="149"/>
        <v>0</v>
      </c>
      <c r="M540" s="3">
        <f t="shared" si="149"/>
        <v>0</v>
      </c>
      <c r="N540" s="3">
        <f t="shared" si="149"/>
        <v>0</v>
      </c>
      <c r="O540" s="3">
        <f>+O541</f>
        <v>0</v>
      </c>
    </row>
    <row r="541" spans="1:15" s="11" customFormat="1" x14ac:dyDescent="0.25">
      <c r="A541" s="6"/>
      <c r="B541" s="4" t="s">
        <v>451</v>
      </c>
      <c r="C541" s="5">
        <f t="shared" si="149"/>
        <v>0</v>
      </c>
      <c r="D541" s="5">
        <f t="shared" si="149"/>
        <v>0</v>
      </c>
      <c r="E541" s="5">
        <f t="shared" si="149"/>
        <v>0</v>
      </c>
      <c r="F541" s="5">
        <f t="shared" si="149"/>
        <v>0</v>
      </c>
      <c r="G541" s="5">
        <f t="shared" si="149"/>
        <v>0</v>
      </c>
      <c r="H541" s="5">
        <f t="shared" si="149"/>
        <v>0</v>
      </c>
      <c r="I541" s="5">
        <f t="shared" si="149"/>
        <v>0</v>
      </c>
      <c r="J541" s="5">
        <f t="shared" si="149"/>
        <v>0</v>
      </c>
      <c r="K541" s="5">
        <f t="shared" si="149"/>
        <v>0</v>
      </c>
      <c r="L541" s="5">
        <f t="shared" si="149"/>
        <v>0</v>
      </c>
      <c r="M541" s="5">
        <f t="shared" si="149"/>
        <v>0</v>
      </c>
      <c r="N541" s="5">
        <f t="shared" si="149"/>
        <v>0</v>
      </c>
      <c r="O541" s="5">
        <f>+O542</f>
        <v>0</v>
      </c>
    </row>
    <row r="542" spans="1:15" s="11" customFormat="1" x14ac:dyDescent="0.25">
      <c r="A542" s="6">
        <v>3001</v>
      </c>
      <c r="B542" s="7" t="s">
        <v>451</v>
      </c>
      <c r="C542" s="9">
        <v>0</v>
      </c>
      <c r="D542" s="9">
        <v>0</v>
      </c>
      <c r="E542" s="9">
        <v>0</v>
      </c>
      <c r="F542" s="9">
        <v>0</v>
      </c>
      <c r="G542" s="9">
        <v>0</v>
      </c>
      <c r="H542" s="9">
        <v>0</v>
      </c>
      <c r="I542" s="9">
        <v>0</v>
      </c>
      <c r="J542" s="9">
        <v>0</v>
      </c>
      <c r="K542" s="9">
        <v>0</v>
      </c>
      <c r="L542" s="9">
        <v>0</v>
      </c>
      <c r="M542" s="9">
        <v>0</v>
      </c>
      <c r="N542" s="9">
        <v>0</v>
      </c>
      <c r="O542" s="9">
        <f>SUM(C542:N542)</f>
        <v>0</v>
      </c>
    </row>
    <row r="543" spans="1:15" s="11" customFormat="1" x14ac:dyDescent="0.25">
      <c r="A543" s="6"/>
      <c r="B543" s="2" t="s">
        <v>452</v>
      </c>
      <c r="C543" s="3">
        <f t="shared" ref="C543:N544" si="150">+C544</f>
        <v>0</v>
      </c>
      <c r="D543" s="3">
        <f t="shared" si="150"/>
        <v>0</v>
      </c>
      <c r="E543" s="3">
        <f t="shared" si="150"/>
        <v>0</v>
      </c>
      <c r="F543" s="3">
        <f t="shared" si="150"/>
        <v>0</v>
      </c>
      <c r="G543" s="3">
        <f t="shared" si="150"/>
        <v>0</v>
      </c>
      <c r="H543" s="3">
        <f t="shared" si="150"/>
        <v>0</v>
      </c>
      <c r="I543" s="3">
        <f t="shared" si="150"/>
        <v>0</v>
      </c>
      <c r="J543" s="3">
        <f t="shared" si="150"/>
        <v>0</v>
      </c>
      <c r="K543" s="3">
        <f t="shared" si="150"/>
        <v>0</v>
      </c>
      <c r="L543" s="3">
        <f t="shared" si="150"/>
        <v>0</v>
      </c>
      <c r="M543" s="3">
        <f t="shared" si="150"/>
        <v>0</v>
      </c>
      <c r="N543" s="3">
        <f t="shared" si="150"/>
        <v>0</v>
      </c>
      <c r="O543" s="3">
        <f>+O544</f>
        <v>0</v>
      </c>
    </row>
    <row r="544" spans="1:15" s="11" customFormat="1" x14ac:dyDescent="0.25">
      <c r="A544" s="6"/>
      <c r="B544" s="4" t="s">
        <v>452</v>
      </c>
      <c r="C544" s="5">
        <f t="shared" si="150"/>
        <v>0</v>
      </c>
      <c r="D544" s="5">
        <f t="shared" si="150"/>
        <v>0</v>
      </c>
      <c r="E544" s="5">
        <f t="shared" si="150"/>
        <v>0</v>
      </c>
      <c r="F544" s="5">
        <f t="shared" si="150"/>
        <v>0</v>
      </c>
      <c r="G544" s="5">
        <f t="shared" si="150"/>
        <v>0</v>
      </c>
      <c r="H544" s="5">
        <f t="shared" si="150"/>
        <v>0</v>
      </c>
      <c r="I544" s="5">
        <f t="shared" si="150"/>
        <v>0</v>
      </c>
      <c r="J544" s="5">
        <f t="shared" si="150"/>
        <v>0</v>
      </c>
      <c r="K544" s="5">
        <f t="shared" si="150"/>
        <v>0</v>
      </c>
      <c r="L544" s="5">
        <f t="shared" si="150"/>
        <v>0</v>
      </c>
      <c r="M544" s="5">
        <f t="shared" si="150"/>
        <v>0</v>
      </c>
      <c r="N544" s="5">
        <f t="shared" si="150"/>
        <v>0</v>
      </c>
      <c r="O544" s="5">
        <f>+O545</f>
        <v>0</v>
      </c>
    </row>
    <row r="545" spans="1:15" s="11" customFormat="1" x14ac:dyDescent="0.25">
      <c r="A545" s="6">
        <v>3101</v>
      </c>
      <c r="B545" s="7" t="s">
        <v>452</v>
      </c>
      <c r="C545" s="9">
        <v>0</v>
      </c>
      <c r="D545" s="9">
        <v>0</v>
      </c>
      <c r="E545" s="9">
        <v>0</v>
      </c>
      <c r="F545" s="9">
        <v>0</v>
      </c>
      <c r="G545" s="9">
        <v>0</v>
      </c>
      <c r="H545" s="9">
        <v>0</v>
      </c>
      <c r="I545" s="9">
        <v>0</v>
      </c>
      <c r="J545" s="9">
        <v>0</v>
      </c>
      <c r="K545" s="9">
        <v>0</v>
      </c>
      <c r="L545" s="9">
        <v>0</v>
      </c>
      <c r="M545" s="9">
        <v>0</v>
      </c>
      <c r="N545" s="9">
        <v>0</v>
      </c>
      <c r="O545" s="9">
        <f>SUM(C545:N545)</f>
        <v>0</v>
      </c>
    </row>
    <row r="546" spans="1:15" s="11" customFormat="1" x14ac:dyDescent="0.25">
      <c r="A546" s="6"/>
      <c r="B546" s="2" t="s">
        <v>453</v>
      </c>
      <c r="C546" s="3">
        <f t="shared" ref="C546:N547" si="151">+C547</f>
        <v>0</v>
      </c>
      <c r="D546" s="3">
        <f t="shared" si="151"/>
        <v>0</v>
      </c>
      <c r="E546" s="3">
        <f t="shared" si="151"/>
        <v>0</v>
      </c>
      <c r="F546" s="3">
        <f t="shared" si="151"/>
        <v>0</v>
      </c>
      <c r="G546" s="3">
        <f t="shared" si="151"/>
        <v>0</v>
      </c>
      <c r="H546" s="3">
        <f t="shared" si="151"/>
        <v>0</v>
      </c>
      <c r="I546" s="3">
        <f t="shared" si="151"/>
        <v>0</v>
      </c>
      <c r="J546" s="3">
        <f t="shared" si="151"/>
        <v>0</v>
      </c>
      <c r="K546" s="3">
        <f t="shared" si="151"/>
        <v>0</v>
      </c>
      <c r="L546" s="3">
        <f t="shared" si="151"/>
        <v>0</v>
      </c>
      <c r="M546" s="3">
        <f t="shared" si="151"/>
        <v>0</v>
      </c>
      <c r="N546" s="3">
        <f t="shared" si="151"/>
        <v>0</v>
      </c>
      <c r="O546" s="3">
        <f>+O547</f>
        <v>0</v>
      </c>
    </row>
    <row r="547" spans="1:15" s="11" customFormat="1" x14ac:dyDescent="0.25">
      <c r="A547" s="6"/>
      <c r="B547" s="19" t="s">
        <v>453</v>
      </c>
      <c r="C547" s="9">
        <f t="shared" si="151"/>
        <v>0</v>
      </c>
      <c r="D547" s="9">
        <f t="shared" si="151"/>
        <v>0</v>
      </c>
      <c r="E547" s="9">
        <f t="shared" si="151"/>
        <v>0</v>
      </c>
      <c r="F547" s="9">
        <f t="shared" si="151"/>
        <v>0</v>
      </c>
      <c r="G547" s="9">
        <f t="shared" si="151"/>
        <v>0</v>
      </c>
      <c r="H547" s="9">
        <f t="shared" si="151"/>
        <v>0</v>
      </c>
      <c r="I547" s="9">
        <f t="shared" si="151"/>
        <v>0</v>
      </c>
      <c r="J547" s="9">
        <f t="shared" si="151"/>
        <v>0</v>
      </c>
      <c r="K547" s="9">
        <f t="shared" si="151"/>
        <v>0</v>
      </c>
      <c r="L547" s="9">
        <f t="shared" si="151"/>
        <v>0</v>
      </c>
      <c r="M547" s="9">
        <f t="shared" si="151"/>
        <v>0</v>
      </c>
      <c r="N547" s="9">
        <f t="shared" si="151"/>
        <v>0</v>
      </c>
      <c r="O547" s="9">
        <f>+O548</f>
        <v>0</v>
      </c>
    </row>
    <row r="548" spans="1:15" s="11" customFormat="1" x14ac:dyDescent="0.25">
      <c r="A548" s="6">
        <v>3501</v>
      </c>
      <c r="B548" s="7" t="s">
        <v>453</v>
      </c>
      <c r="C548" s="9">
        <v>0</v>
      </c>
      <c r="D548" s="9">
        <v>0</v>
      </c>
      <c r="E548" s="9">
        <v>0</v>
      </c>
      <c r="F548" s="9">
        <v>0</v>
      </c>
      <c r="G548" s="9">
        <v>0</v>
      </c>
      <c r="H548" s="9">
        <v>0</v>
      </c>
      <c r="I548" s="9">
        <v>0</v>
      </c>
      <c r="J548" s="9">
        <v>0</v>
      </c>
      <c r="K548" s="9">
        <v>0</v>
      </c>
      <c r="L548" s="9">
        <v>0</v>
      </c>
      <c r="M548" s="9">
        <v>0</v>
      </c>
      <c r="N548" s="9">
        <v>0</v>
      </c>
      <c r="O548" s="9">
        <f>SUM(C548:N548)</f>
        <v>0</v>
      </c>
    </row>
    <row r="549" spans="1:15" s="28" customFormat="1" x14ac:dyDescent="0.25">
      <c r="A549" s="38"/>
      <c r="B549" s="36" t="s">
        <v>454</v>
      </c>
      <c r="C549" s="37">
        <f t="shared" ref="C549:N549" si="152">+C550+C553+C556</f>
        <v>0</v>
      </c>
      <c r="D549" s="37">
        <f t="shared" si="152"/>
        <v>0</v>
      </c>
      <c r="E549" s="37">
        <f t="shared" si="152"/>
        <v>0</v>
      </c>
      <c r="F549" s="37">
        <f t="shared" si="152"/>
        <v>0</v>
      </c>
      <c r="G549" s="37">
        <f t="shared" si="152"/>
        <v>0</v>
      </c>
      <c r="H549" s="37">
        <f t="shared" si="152"/>
        <v>0</v>
      </c>
      <c r="I549" s="37">
        <f t="shared" si="152"/>
        <v>0</v>
      </c>
      <c r="J549" s="37">
        <f t="shared" si="152"/>
        <v>0</v>
      </c>
      <c r="K549" s="37">
        <f t="shared" si="152"/>
        <v>0</v>
      </c>
      <c r="L549" s="37">
        <f t="shared" si="152"/>
        <v>0</v>
      </c>
      <c r="M549" s="37">
        <f t="shared" si="152"/>
        <v>0</v>
      </c>
      <c r="N549" s="37">
        <f t="shared" si="152"/>
        <v>0</v>
      </c>
      <c r="O549" s="37">
        <f>+O550+O553+O556</f>
        <v>0</v>
      </c>
    </row>
    <row r="550" spans="1:15" s="11" customFormat="1" x14ac:dyDescent="0.25">
      <c r="A550" s="29"/>
      <c r="B550" s="2" t="s">
        <v>455</v>
      </c>
      <c r="C550" s="3">
        <f t="shared" ref="C550:N551" si="153">+C551</f>
        <v>0</v>
      </c>
      <c r="D550" s="3">
        <f t="shared" si="153"/>
        <v>0</v>
      </c>
      <c r="E550" s="3">
        <f t="shared" si="153"/>
        <v>0</v>
      </c>
      <c r="F550" s="3">
        <f t="shared" si="153"/>
        <v>0</v>
      </c>
      <c r="G550" s="3">
        <f t="shared" si="153"/>
        <v>0</v>
      </c>
      <c r="H550" s="3">
        <f t="shared" si="153"/>
        <v>0</v>
      </c>
      <c r="I550" s="3">
        <f t="shared" si="153"/>
        <v>0</v>
      </c>
      <c r="J550" s="3">
        <f t="shared" si="153"/>
        <v>0</v>
      </c>
      <c r="K550" s="3">
        <f t="shared" si="153"/>
        <v>0</v>
      </c>
      <c r="L550" s="3">
        <f t="shared" si="153"/>
        <v>0</v>
      </c>
      <c r="M550" s="3">
        <f t="shared" si="153"/>
        <v>0</v>
      </c>
      <c r="N550" s="3">
        <f t="shared" si="153"/>
        <v>0</v>
      </c>
      <c r="O550" s="3">
        <f>+O551</f>
        <v>0</v>
      </c>
    </row>
    <row r="551" spans="1:15" s="11" customFormat="1" x14ac:dyDescent="0.25">
      <c r="A551" s="29"/>
      <c r="B551" s="4" t="s">
        <v>455</v>
      </c>
      <c r="C551" s="5">
        <f t="shared" si="153"/>
        <v>0</v>
      </c>
      <c r="D551" s="5">
        <f t="shared" si="153"/>
        <v>0</v>
      </c>
      <c r="E551" s="5">
        <f t="shared" si="153"/>
        <v>0</v>
      </c>
      <c r="F551" s="5">
        <f t="shared" si="153"/>
        <v>0</v>
      </c>
      <c r="G551" s="5">
        <f t="shared" si="153"/>
        <v>0</v>
      </c>
      <c r="H551" s="5">
        <f t="shared" si="153"/>
        <v>0</v>
      </c>
      <c r="I551" s="5">
        <f t="shared" si="153"/>
        <v>0</v>
      </c>
      <c r="J551" s="5">
        <f t="shared" si="153"/>
        <v>0</v>
      </c>
      <c r="K551" s="5">
        <f t="shared" si="153"/>
        <v>0</v>
      </c>
      <c r="L551" s="5">
        <f t="shared" si="153"/>
        <v>0</v>
      </c>
      <c r="M551" s="5">
        <f t="shared" si="153"/>
        <v>0</v>
      </c>
      <c r="N551" s="5">
        <f t="shared" si="153"/>
        <v>0</v>
      </c>
      <c r="O551" s="5">
        <f>+O552</f>
        <v>0</v>
      </c>
    </row>
    <row r="552" spans="1:15" s="11" customFormat="1" x14ac:dyDescent="0.25">
      <c r="A552" s="6">
        <v>3601</v>
      </c>
      <c r="B552" s="7" t="s">
        <v>455</v>
      </c>
      <c r="C552" s="9">
        <v>0</v>
      </c>
      <c r="D552" s="9">
        <v>0</v>
      </c>
      <c r="E552" s="9">
        <v>0</v>
      </c>
      <c r="F552" s="9">
        <v>0</v>
      </c>
      <c r="G552" s="9">
        <v>0</v>
      </c>
      <c r="H552" s="9">
        <v>0</v>
      </c>
      <c r="I552" s="9">
        <v>0</v>
      </c>
      <c r="J552" s="9">
        <v>0</v>
      </c>
      <c r="K552" s="9">
        <v>0</v>
      </c>
      <c r="L552" s="9">
        <v>0</v>
      </c>
      <c r="M552" s="9">
        <v>0</v>
      </c>
      <c r="N552" s="9">
        <v>0</v>
      </c>
      <c r="O552" s="9">
        <f>SUM(C552:N552)</f>
        <v>0</v>
      </c>
    </row>
    <row r="553" spans="1:15" s="11" customFormat="1" x14ac:dyDescent="0.25">
      <c r="A553" s="29"/>
      <c r="B553" s="2" t="s">
        <v>456</v>
      </c>
      <c r="C553" s="3">
        <v>0</v>
      </c>
      <c r="D553" s="3">
        <v>0</v>
      </c>
      <c r="E553" s="3">
        <v>0</v>
      </c>
      <c r="F553" s="3">
        <v>0</v>
      </c>
      <c r="G553" s="3">
        <v>0</v>
      </c>
      <c r="H553" s="3">
        <v>0</v>
      </c>
      <c r="I553" s="3">
        <v>0</v>
      </c>
      <c r="J553" s="3">
        <v>0</v>
      </c>
      <c r="K553" s="3">
        <v>0</v>
      </c>
      <c r="L553" s="3">
        <v>0</v>
      </c>
      <c r="M553" s="3">
        <v>0</v>
      </c>
      <c r="N553" s="3">
        <v>0</v>
      </c>
      <c r="O553" s="3">
        <v>0</v>
      </c>
    </row>
    <row r="554" spans="1:15" s="11" customFormat="1" x14ac:dyDescent="0.25">
      <c r="A554" s="29"/>
      <c r="B554" s="4" t="s">
        <v>456</v>
      </c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</row>
    <row r="555" spans="1:15" s="11" customFormat="1" x14ac:dyDescent="0.25">
      <c r="A555" s="6">
        <v>3701</v>
      </c>
      <c r="B555" s="7" t="s">
        <v>456</v>
      </c>
      <c r="C555" s="9">
        <v>0</v>
      </c>
      <c r="D555" s="9">
        <v>0</v>
      </c>
      <c r="E555" s="9">
        <v>0</v>
      </c>
      <c r="F555" s="9">
        <v>0</v>
      </c>
      <c r="G555" s="9">
        <v>0</v>
      </c>
      <c r="H555" s="9">
        <v>0</v>
      </c>
      <c r="I555" s="9">
        <v>0</v>
      </c>
      <c r="J555" s="9">
        <v>0</v>
      </c>
      <c r="K555" s="9">
        <v>0</v>
      </c>
      <c r="L555" s="9">
        <v>0</v>
      </c>
      <c r="M555" s="9">
        <v>0</v>
      </c>
      <c r="N555" s="9">
        <v>0</v>
      </c>
      <c r="O555" s="9">
        <f>SUM(C555:N555)</f>
        <v>0</v>
      </c>
    </row>
    <row r="556" spans="1:15" s="11" customFormat="1" x14ac:dyDescent="0.25">
      <c r="A556" s="29"/>
      <c r="B556" s="2" t="s">
        <v>457</v>
      </c>
      <c r="C556" s="3">
        <f t="shared" ref="C556:N557" si="154">+C557</f>
        <v>0</v>
      </c>
      <c r="D556" s="3">
        <f t="shared" si="154"/>
        <v>0</v>
      </c>
      <c r="E556" s="3">
        <f t="shared" si="154"/>
        <v>0</v>
      </c>
      <c r="F556" s="3">
        <f t="shared" si="154"/>
        <v>0</v>
      </c>
      <c r="G556" s="3">
        <f t="shared" si="154"/>
        <v>0</v>
      </c>
      <c r="H556" s="3">
        <f t="shared" si="154"/>
        <v>0</v>
      </c>
      <c r="I556" s="3">
        <f t="shared" si="154"/>
        <v>0</v>
      </c>
      <c r="J556" s="3">
        <f t="shared" si="154"/>
        <v>0</v>
      </c>
      <c r="K556" s="3">
        <f t="shared" si="154"/>
        <v>0</v>
      </c>
      <c r="L556" s="3">
        <f t="shared" si="154"/>
        <v>0</v>
      </c>
      <c r="M556" s="3">
        <f t="shared" si="154"/>
        <v>0</v>
      </c>
      <c r="N556" s="3">
        <f t="shared" si="154"/>
        <v>0</v>
      </c>
      <c r="O556" s="3">
        <f>+O557</f>
        <v>0</v>
      </c>
    </row>
    <row r="557" spans="1:15" s="11" customFormat="1" x14ac:dyDescent="0.25">
      <c r="A557" s="29"/>
      <c r="B557" s="4" t="s">
        <v>457</v>
      </c>
      <c r="C557" s="30">
        <f t="shared" si="154"/>
        <v>0</v>
      </c>
      <c r="D557" s="30">
        <f t="shared" si="154"/>
        <v>0</v>
      </c>
      <c r="E557" s="30">
        <f t="shared" si="154"/>
        <v>0</v>
      </c>
      <c r="F557" s="30">
        <f t="shared" si="154"/>
        <v>0</v>
      </c>
      <c r="G557" s="30">
        <f t="shared" si="154"/>
        <v>0</v>
      </c>
      <c r="H557" s="30">
        <f t="shared" si="154"/>
        <v>0</v>
      </c>
      <c r="I557" s="30">
        <f t="shared" si="154"/>
        <v>0</v>
      </c>
      <c r="J557" s="30">
        <f t="shared" si="154"/>
        <v>0</v>
      </c>
      <c r="K557" s="30">
        <f t="shared" si="154"/>
        <v>0</v>
      </c>
      <c r="L557" s="30">
        <f t="shared" si="154"/>
        <v>0</v>
      </c>
      <c r="M557" s="30">
        <f t="shared" si="154"/>
        <v>0</v>
      </c>
      <c r="N557" s="30">
        <f t="shared" si="154"/>
        <v>0</v>
      </c>
      <c r="O557" s="30">
        <f>+O558</f>
        <v>0</v>
      </c>
    </row>
    <row r="558" spans="1:15" s="11" customFormat="1" x14ac:dyDescent="0.25">
      <c r="A558" s="6">
        <v>3801</v>
      </c>
      <c r="B558" s="7" t="s">
        <v>458</v>
      </c>
      <c r="C558" s="9">
        <v>0</v>
      </c>
      <c r="D558" s="9">
        <v>0</v>
      </c>
      <c r="E558" s="9">
        <v>0</v>
      </c>
      <c r="F558" s="9">
        <v>0</v>
      </c>
      <c r="G558" s="9">
        <v>0</v>
      </c>
      <c r="H558" s="9">
        <v>0</v>
      </c>
      <c r="I558" s="9">
        <v>0</v>
      </c>
      <c r="J558" s="9">
        <v>0</v>
      </c>
      <c r="K558" s="9">
        <v>0</v>
      </c>
      <c r="L558" s="9">
        <v>0</v>
      </c>
      <c r="M558" s="9">
        <v>0</v>
      </c>
      <c r="N558" s="9">
        <v>0</v>
      </c>
      <c r="O558" s="9">
        <f>SUM(C558:N558)</f>
        <v>0</v>
      </c>
    </row>
    <row r="559" spans="1:15" x14ac:dyDescent="0.25"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</row>
    <row r="560" spans="1:15" x14ac:dyDescent="0.25"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</row>
  </sheetData>
  <mergeCells count="2">
    <mergeCell ref="A1:O1"/>
    <mergeCell ref="A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Pronóstico_Inicial_2026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ALBERTO RANSES HURTADO CASTRO</dc:creator>
  <cp:lastModifiedBy>Claudia Elizabeth Casillas Villegas</cp:lastModifiedBy>
  <dcterms:created xsi:type="dcterms:W3CDTF">2025-12-11T00:15:01Z</dcterms:created>
  <dcterms:modified xsi:type="dcterms:W3CDTF">2026-04-29T14:58:41Z</dcterms:modified>
</cp:coreProperties>
</file>